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kaptein\Documents\"/>
    </mc:Choice>
  </mc:AlternateContent>
  <bookViews>
    <workbookView xWindow="0" yWindow="0" windowWidth="28800" windowHeight="11175" activeTab="1"/>
  </bookViews>
  <sheets>
    <sheet name="Options" sheetId="88" r:id="rId1"/>
    <sheet name="CPP Report" sheetId="51" r:id="rId2"/>
    <sheet name="EI Report" sheetId="54" r:id="rId3"/>
    <sheet name="Payroll Codes" sheetId="4" r:id="rId4"/>
    <sheet name="Readme" sheetId="75" r:id="rId5"/>
    <sheet name="Sheet1" sheetId="52" state="veryHidden" r:id="rId6"/>
    <sheet name="Sheet2" sheetId="53" state="very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51" l="1"/>
  <c r="D6" i="88"/>
  <c r="E6" i="88"/>
  <c r="D10" i="51"/>
  <c r="F17" i="51" l="1"/>
  <c r="E6" i="51"/>
  <c r="I4" i="54"/>
  <c r="I5" i="54"/>
  <c r="I3" i="54"/>
  <c r="E5" i="54"/>
  <c r="E4" i="54"/>
  <c r="E3" i="54"/>
  <c r="E5" i="51"/>
  <c r="E4" i="51"/>
  <c r="E3" i="51"/>
  <c r="K4" i="51"/>
  <c r="K5" i="51"/>
  <c r="K6" i="51"/>
  <c r="K3" i="51"/>
  <c r="D14" i="54" l="1"/>
  <c r="Q4" i="51"/>
  <c r="C17" i="51"/>
  <c r="B17" i="51"/>
  <c r="G17" i="51"/>
  <c r="G19" i="51" s="1"/>
  <c r="Q3" i="51"/>
  <c r="D8" i="54"/>
  <c r="D8" i="51"/>
  <c r="D9" i="54"/>
  <c r="D9" i="51"/>
  <c r="D7" i="54"/>
  <c r="E14" i="54" l="1"/>
  <c r="G14" i="54"/>
  <c r="K14" i="54"/>
  <c r="D17" i="51"/>
  <c r="E17" i="51" s="1"/>
  <c r="C19" i="51"/>
  <c r="Q5" i="51"/>
  <c r="K16" i="54" l="1"/>
  <c r="G20" i="54" s="1"/>
  <c r="G16" i="54"/>
  <c r="G19" i="54" s="1"/>
  <c r="E16" i="54"/>
  <c r="E19" i="54" s="1"/>
  <c r="E21" i="54" s="1"/>
  <c r="F14" i="54"/>
  <c r="E19" i="51"/>
  <c r="E23" i="51" s="1"/>
  <c r="F19" i="51"/>
  <c r="L17" i="51"/>
  <c r="Q17" i="51"/>
  <c r="J14" i="54" l="1"/>
  <c r="F16" i="54"/>
  <c r="F19" i="54" s="1"/>
  <c r="H14" i="54"/>
  <c r="G21" i="54"/>
  <c r="L19" i="51"/>
  <c r="L23" i="51" s="1"/>
  <c r="Q19" i="51"/>
  <c r="Q23" i="51" s="1"/>
  <c r="L25" i="51" s="1"/>
  <c r="H17" i="51"/>
  <c r="L26" i="51" l="1"/>
  <c r="H16" i="54"/>
  <c r="H19" i="54" s="1"/>
  <c r="I14" i="54"/>
  <c r="J16" i="54"/>
  <c r="F20" i="54" s="1"/>
  <c r="F21" i="54" s="1"/>
  <c r="L14" i="54"/>
  <c r="I17" i="51"/>
  <c r="H19" i="51"/>
  <c r="H23" i="51" s="1"/>
  <c r="M14" i="54" l="1"/>
  <c r="L16" i="54"/>
  <c r="H20" i="54" s="1"/>
  <c r="H21" i="54" s="1"/>
  <c r="I16" i="54"/>
  <c r="I19" i="54" s="1"/>
  <c r="J17" i="51"/>
  <c r="I19" i="51"/>
  <c r="M16" i="54" l="1"/>
  <c r="I20" i="54" s="1"/>
  <c r="I21" i="54" s="1"/>
  <c r="K17" i="51"/>
  <c r="J19" i="51"/>
  <c r="M17" i="51" l="1"/>
  <c r="N17" i="51" s="1"/>
  <c r="K19" i="51"/>
  <c r="K23" i="51" s="1"/>
  <c r="P17" i="51"/>
  <c r="R17" i="51" l="1"/>
  <c r="S17" i="51" s="1"/>
  <c r="P19" i="51"/>
  <c r="P23" i="51" s="1"/>
  <c r="K25" i="51" s="1"/>
  <c r="K26" i="51" s="1"/>
  <c r="N19" i="51"/>
  <c r="N23" i="51" s="1"/>
  <c r="S19" i="51" l="1"/>
  <c r="S23" i="51" s="1"/>
  <c r="N25" i="51" s="1"/>
  <c r="N26" i="51" s="1"/>
</calcChain>
</file>

<file path=xl/sharedStrings.xml><?xml version="1.0" encoding="utf-8"?>
<sst xmlns="http://schemas.openxmlformats.org/spreadsheetml/2006/main" count="369" uniqueCount="160">
  <si>
    <t>Fit</t>
  </si>
  <si>
    <t>RRSP ER</t>
  </si>
  <si>
    <t>Y</t>
  </si>
  <si>
    <t>BONUS</t>
  </si>
  <si>
    <t>Code Exclusion</t>
  </si>
  <si>
    <t>Date Range</t>
  </si>
  <si>
    <t>CPP_CODES</t>
  </si>
  <si>
    <t>Y or N</t>
  </si>
  <si>
    <t>CPP Codes</t>
  </si>
  <si>
    <t>CPP EE</t>
  </si>
  <si>
    <t>CPP EE BONUS</t>
  </si>
  <si>
    <t>CPP ER</t>
  </si>
  <si>
    <t>EI EE</t>
  </si>
  <si>
    <t>EI ER</t>
  </si>
  <si>
    <t>Employee No.</t>
  </si>
  <si>
    <t>Amount</t>
  </si>
  <si>
    <t>Employees</t>
  </si>
  <si>
    <t>hide</t>
  </si>
  <si>
    <t>Payroll</t>
  </si>
  <si>
    <t>Earnings</t>
  </si>
  <si>
    <t>RRSP</t>
  </si>
  <si>
    <t>Reversal</t>
  </si>
  <si>
    <t>Exemption</t>
  </si>
  <si>
    <t>CPP</t>
  </si>
  <si>
    <t>Insurable</t>
  </si>
  <si>
    <t>Calculated</t>
  </si>
  <si>
    <t>Difference</t>
  </si>
  <si>
    <t>Deducted</t>
  </si>
  <si>
    <t>Hide</t>
  </si>
  <si>
    <t>Pay</t>
  </si>
  <si>
    <t>Period</t>
  </si>
  <si>
    <t>Exemption per Pay Period</t>
  </si>
  <si>
    <t>CPP Rate</t>
  </si>
  <si>
    <t>Maximum Insurable Earnings</t>
  </si>
  <si>
    <t>=Main!D3</t>
  </si>
  <si>
    <t>=NL("Table","Payroll Ledger Entry","Employee No.","Posting Date",$D$4,"TableName=","Employee")</t>
  </si>
  <si>
    <t>Auto+Hide+Values+Formulas=Sheet1,Sheet2+FormulasOnly</t>
  </si>
  <si>
    <t>Auto+Hide+Hidesheet</t>
  </si>
  <si>
    <t>Title</t>
  </si>
  <si>
    <t>Option</t>
  </si>
  <si>
    <t>Value</t>
  </si>
  <si>
    <t>Execution Clock</t>
  </si>
  <si>
    <t>Start Time</t>
  </si>
  <si>
    <t>End Time</t>
  </si>
  <si>
    <t>Elapsed Time</t>
  </si>
  <si>
    <t>Taxable Codes</t>
  </si>
  <si>
    <t xml:space="preserve"> </t>
  </si>
  <si>
    <t>Tolerance Amount</t>
  </si>
  <si>
    <t>Work</t>
  </si>
  <si>
    <t>Grand Totals</t>
  </si>
  <si>
    <t>Use the Excel Unhide command to see monthly details of those you wish</t>
  </si>
  <si>
    <t>Employer Portion</t>
  </si>
  <si>
    <t>Maximum Employee Contribution</t>
  </si>
  <si>
    <t>CPP  Prelim</t>
  </si>
  <si>
    <t>Cumulative</t>
  </si>
  <si>
    <t>Column</t>
  </si>
  <si>
    <t>Employer</t>
  </si>
  <si>
    <t>Actual</t>
  </si>
  <si>
    <t>CPP ER Codes</t>
  </si>
  <si>
    <t>EI ER Codes</t>
  </si>
  <si>
    <t>Remitted / Should have been remitted</t>
  </si>
  <si>
    <t>Annual Limit</t>
  </si>
  <si>
    <t>EI Rate</t>
  </si>
  <si>
    <t>Earnings Codes</t>
  </si>
  <si>
    <t>ABS</t>
  </si>
  <si>
    <t>Totals</t>
  </si>
  <si>
    <t>EI Employee</t>
  </si>
  <si>
    <t>EI Employer</t>
  </si>
  <si>
    <t>Employee Amounts</t>
  </si>
  <si>
    <t>Employer Amounts</t>
  </si>
  <si>
    <t>Hide or Show Details?</t>
  </si>
  <si>
    <t>Lookup</t>
  </si>
  <si>
    <t>Show</t>
  </si>
  <si>
    <t>Employee</t>
  </si>
  <si>
    <t>Auto+Hide</t>
  </si>
  <si>
    <t>EI_Codes</t>
  </si>
  <si>
    <t>CPP EE Codes</t>
  </si>
  <si>
    <t>EI EE Codes</t>
  </si>
  <si>
    <t>Auto+Hide+Values</t>
  </si>
  <si>
    <t>AUTO VAC - NU TEMP</t>
  </si>
  <si>
    <t>AUTO VAC - TEMP</t>
  </si>
  <si>
    <t>E-ACTING PAY - NU</t>
  </si>
  <si>
    <t>E-ACTING PAY - UNION</t>
  </si>
  <si>
    <t>E-AUTH PAID LEAVE</t>
  </si>
  <si>
    <t>E-BEREAVEMENT LEAVE</t>
  </si>
  <si>
    <t>E-BONUS</t>
  </si>
  <si>
    <t>E-CASUAL SICK TIME</t>
  </si>
  <si>
    <t>E-COURT ATTENDANCE</t>
  </si>
  <si>
    <t>E-COURT DUTY</t>
  </si>
  <si>
    <t>E-EARN ADJ</t>
  </si>
  <si>
    <t>E-FUNERAL</t>
  </si>
  <si>
    <t>E-JURY DUTY</t>
  </si>
  <si>
    <t>E-LIEU OF OVERTIME</t>
  </si>
  <si>
    <t>E-MAT LEAVE 15WKS NU</t>
  </si>
  <si>
    <t>E-MAT LEAVE 15WKS UN</t>
  </si>
  <si>
    <t>E-MAT LEAVE 2WKS NU</t>
  </si>
  <si>
    <t>E-MAT LEAVE 2WKS UN</t>
  </si>
  <si>
    <t>E-OVERTIME - 1.5</t>
  </si>
  <si>
    <t>E-OVERTIME - 2.0</t>
  </si>
  <si>
    <t>E-OVERTIME 1.0</t>
  </si>
  <si>
    <t>E-PAYOUT OT</t>
  </si>
  <si>
    <t>E-PEL PAID</t>
  </si>
  <si>
    <t>E-REGULAR HOURS</t>
  </si>
  <si>
    <t>E-SHORT TERM DIS NU</t>
  </si>
  <si>
    <t>E-SHORT TERM DIS UN</t>
  </si>
  <si>
    <t>E-SICK NU</t>
  </si>
  <si>
    <t>E-STATUTORY PAY</t>
  </si>
  <si>
    <t>E-SUSPENSION PAID</t>
  </si>
  <si>
    <t>E-VAC ACC</t>
  </si>
  <si>
    <t>E-VAC PAYOUT</t>
  </si>
  <si>
    <t>E-VACATION</t>
  </si>
  <si>
    <t>E-VACATION CARRY</t>
  </si>
  <si>
    <t>E-WSIB ADVANCE</t>
  </si>
  <si>
    <t>E-WSIB APT</t>
  </si>
  <si>
    <t>HONORARIUM</t>
  </si>
  <si>
    <t>HONORARIUM MEETING</t>
  </si>
  <si>
    <t>INLIEU NU</t>
  </si>
  <si>
    <t>INLIEUBEN</t>
  </si>
  <si>
    <t>RETIRING ALLOWANCE</t>
  </si>
  <si>
    <t>RETRO</t>
  </si>
  <si>
    <t>RRSP-SEV-ELIG</t>
  </si>
  <si>
    <t>RRSP-SEV-NON-ELIG</t>
  </si>
  <si>
    <t>SEVERANCE</t>
  </si>
  <si>
    <t>AD-D</t>
  </si>
  <si>
    <t>LIFE INS</t>
  </si>
  <si>
    <t>01/01/2018..11/28/18</t>
  </si>
  <si>
    <t>*</t>
  </si>
  <si>
    <t>Hide+?</t>
  </si>
  <si>
    <t>Lookup Values:</t>
  </si>
  <si>
    <t>Basic exemption amount</t>
  </si>
  <si>
    <t>Maximum contributory earnings</t>
  </si>
  <si>
    <t>2018 CPP basic exemption amount by pay period</t>
  </si>
  <si>
    <t>Pay period</t>
  </si>
  <si>
    <t>Annually (1)</t>
  </si>
  <si>
    <t>Semi-annually (2)</t>
  </si>
  <si>
    <t>Quarterly (4)</t>
  </si>
  <si>
    <t>Monthly (12)</t>
  </si>
  <si>
    <t>Semi-monthly (24)</t>
  </si>
  <si>
    <t>Bi-weekly (26)</t>
  </si>
  <si>
    <t>Bi-weekly (27)</t>
  </si>
  <si>
    <t>Weekly (52)</t>
  </si>
  <si>
    <t>Weekly (53)</t>
  </si>
  <si>
    <t>22 pay periods</t>
  </si>
  <si>
    <t>13 pay periods</t>
  </si>
  <si>
    <t>10 pay periods</t>
  </si>
  <si>
    <t>Daily (240)</t>
  </si>
  <si>
    <t>Hourly (2,000)</t>
  </si>
  <si>
    <t>Reveral Codes</t>
  </si>
  <si>
    <t>Employee Numbers</t>
  </si>
  <si>
    <t>CPP Options:</t>
  </si>
  <si>
    <t>EI Options:</t>
  </si>
  <si>
    <t>Note that CPP and EI maximums in the Options box persist so you will only have to enter them once per year.</t>
  </si>
  <si>
    <t>Note to clients:</t>
  </si>
  <si>
    <t>For this model to work you have to input your CPP and EI payroll control codes</t>
  </si>
  <si>
    <t>into the tables below.  You must then expand or contract the tables so that</t>
  </si>
  <si>
    <t>they conform to your data.  These are all Named Range tables with a small</t>
  </si>
  <si>
    <t>"handle" at the bottom right of the table range.  Send examples to the right.</t>
  </si>
  <si>
    <t>Simply highlight the handle and your cursor wil change to a double ended arrow.</t>
  </si>
  <si>
    <t>Then drag the handle to the last cell of your data.</t>
  </si>
  <si>
    <t>four table "handles":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</si>
</sst>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[$-F400]h:mm:ss\ AM/PM"/>
    <numFmt numFmtId="165" formatCode="[h]:mm:ss;@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theme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theme="8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6" borderId="12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1" fillId="0" borderId="0" xfId="0" applyNumberFormat="1" applyFont="1" applyAlignment="1"/>
    <xf numFmtId="0" fontId="0" fillId="0" borderId="1" xfId="0" applyFont="1" applyBorder="1"/>
    <xf numFmtId="0" fontId="0" fillId="0" borderId="2" xfId="0" applyFont="1" applyBorder="1"/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0" applyNumberFormat="1"/>
    <xf numFmtId="0" fontId="3" fillId="2" borderId="0" xfId="0" applyFont="1" applyFill="1" applyBorder="1" applyAlignment="1">
      <alignment horizontal="center"/>
    </xf>
    <xf numFmtId="0" fontId="0" fillId="0" borderId="0" xfId="0" quotePrefix="1"/>
    <xf numFmtId="0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0" fontId="5" fillId="0" borderId="0" xfId="0" applyFont="1" applyBorder="1"/>
    <xf numFmtId="43" fontId="5" fillId="0" borderId="0" xfId="0" applyNumberFormat="1" applyFont="1" applyBorder="1"/>
    <xf numFmtId="43" fontId="5" fillId="0" borderId="7" xfId="0" applyNumberFormat="1" applyFont="1" applyBorder="1"/>
    <xf numFmtId="0" fontId="0" fillId="0" borderId="6" xfId="0" applyBorder="1"/>
    <xf numFmtId="0" fontId="0" fillId="0" borderId="7" xfId="0" applyBorder="1"/>
    <xf numFmtId="43" fontId="6" fillId="0" borderId="0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3" fontId="3" fillId="2" borderId="0" xfId="0" applyNumberFormat="1" applyFont="1" applyFill="1" applyBorder="1" applyAlignment="1">
      <alignment horizontal="center"/>
    </xf>
    <xf numFmtId="43" fontId="0" fillId="0" borderId="4" xfId="0" applyNumberFormat="1" applyBorder="1"/>
    <xf numFmtId="43" fontId="0" fillId="0" borderId="0" xfId="0" applyNumberFormat="1" applyBorder="1"/>
    <xf numFmtId="43" fontId="0" fillId="0" borderId="9" xfId="0" applyNumberFormat="1" applyBorder="1"/>
    <xf numFmtId="22" fontId="0" fillId="0" borderId="0" xfId="0" applyNumberFormat="1"/>
    <xf numFmtId="43" fontId="1" fillId="0" borderId="0" xfId="1" applyFont="1" applyAlignment="1"/>
    <xf numFmtId="10" fontId="1" fillId="0" borderId="0" xfId="2" applyNumberFormat="1" applyFont="1" applyAlignment="1"/>
    <xf numFmtId="2" fontId="0" fillId="0" borderId="0" xfId="0" applyNumberFormat="1"/>
    <xf numFmtId="43" fontId="0" fillId="0" borderId="7" xfId="0" applyNumberFormat="1" applyBorder="1"/>
    <xf numFmtId="43" fontId="6" fillId="0" borderId="7" xfId="0" applyNumberFormat="1" applyFont="1" applyBorder="1"/>
    <xf numFmtId="0" fontId="0" fillId="0" borderId="11" xfId="0" applyFont="1" applyFill="1" applyBorder="1"/>
    <xf numFmtId="0" fontId="0" fillId="0" borderId="2" xfId="0" applyFont="1" applyFill="1" applyBorder="1"/>
    <xf numFmtId="43" fontId="7" fillId="0" borderId="0" xfId="1" applyFont="1" applyFill="1" applyBorder="1"/>
    <xf numFmtId="0" fontId="5" fillId="0" borderId="3" xfId="0" applyFont="1" applyBorder="1"/>
    <xf numFmtId="0" fontId="5" fillId="0" borderId="4" xfId="0" applyFont="1" applyBorder="1"/>
    <xf numFmtId="43" fontId="8" fillId="0" borderId="5" xfId="1" applyFont="1" applyFill="1" applyBorder="1"/>
    <xf numFmtId="0" fontId="4" fillId="0" borderId="0" xfId="0" applyFont="1"/>
    <xf numFmtId="43" fontId="5" fillId="0" borderId="7" xfId="1" applyFont="1" applyBorder="1"/>
    <xf numFmtId="10" fontId="8" fillId="0" borderId="7" xfId="2" applyNumberFormat="1" applyFont="1" applyFill="1" applyBorder="1"/>
    <xf numFmtId="0" fontId="5" fillId="0" borderId="8" xfId="0" applyFont="1" applyBorder="1"/>
    <xf numFmtId="0" fontId="5" fillId="0" borderId="9" xfId="0" applyFont="1" applyBorder="1"/>
    <xf numFmtId="43" fontId="8" fillId="0" borderId="10" xfId="1" applyFont="1" applyFill="1" applyBorder="1"/>
    <xf numFmtId="0" fontId="3" fillId="4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2" fillId="0" borderId="11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2" xfId="0" applyFont="1" applyBorder="1"/>
    <xf numFmtId="164" fontId="0" fillId="0" borderId="7" xfId="0" applyNumberFormat="1" applyBorder="1"/>
    <xf numFmtId="165" fontId="0" fillId="0" borderId="10" xfId="0" applyNumberFormat="1" applyBorder="1"/>
    <xf numFmtId="0" fontId="10" fillId="5" borderId="0" xfId="3" applyAlignment="1">
      <alignment horizontal="center"/>
    </xf>
    <xf numFmtId="0" fontId="9" fillId="0" borderId="0" xfId="0" applyNumberFormat="1" applyFont="1" applyAlignment="1">
      <alignment horizontal="center"/>
    </xf>
    <xf numFmtId="8" fontId="0" fillId="0" borderId="0" xfId="0" applyNumberFormat="1" applyBorder="1"/>
    <xf numFmtId="0" fontId="0" fillId="0" borderId="0" xfId="0" applyNumberFormat="1" applyAlignment="1">
      <alignment horizontal="center"/>
    </xf>
    <xf numFmtId="10" fontId="0" fillId="0" borderId="0" xfId="2" applyNumberFormat="1" applyFont="1"/>
    <xf numFmtId="0" fontId="13" fillId="0" borderId="0" xfId="0" applyFon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right"/>
    </xf>
    <xf numFmtId="0" fontId="0" fillId="3" borderId="0" xfId="0" applyFill="1" applyAlignment="1">
      <alignment horizontal="center"/>
    </xf>
    <xf numFmtId="0" fontId="11" fillId="6" borderId="12" xfId="4" applyAlignment="1">
      <alignment horizontal="center"/>
    </xf>
    <xf numFmtId="0" fontId="0" fillId="0" borderId="0" xfId="0" applyFill="1" applyBorder="1"/>
  </cellXfs>
  <cellStyles count="5">
    <cellStyle name="Calculation" xfId="4" builtinId="22"/>
    <cellStyle name="Comma" xfId="1" builtinId="3"/>
    <cellStyle name="Neutral" xfId="3" builtinId="28"/>
    <cellStyle name="Normal" xfId="0" builtinId="0"/>
    <cellStyle name="Percent" xfId="2" builtinId="5"/>
  </cellStyles>
  <dxfs count="2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border outline="0">
        <top style="thin">
          <color theme="8" tint="0.39997558519241921"/>
        </top>
      </border>
    </dxf>
    <dxf>
      <border outline="0">
        <left style="thin">
          <color theme="8" tint="0.39997558519241921"/>
        </left>
        <right style="thin">
          <color theme="4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border outline="0">
        <top style="thin">
          <color theme="8" tint="0.39997558519241921"/>
        </top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border outline="0">
        <bottom style="thin">
          <color theme="8" tint="0.39997558519241921"/>
        </bottom>
      </border>
    </dxf>
    <dxf>
      <border outline="0">
        <bottom style="thin">
          <color theme="8" tint="0.39997558519241921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27</xdr:row>
      <xdr:rowOff>180975</xdr:rowOff>
    </xdr:from>
    <xdr:to>
      <xdr:col>6</xdr:col>
      <xdr:colOff>1038225</xdr:colOff>
      <xdr:row>35</xdr:row>
      <xdr:rowOff>9525</xdr:rowOff>
    </xdr:to>
    <xdr:sp macro="" textlink="">
      <xdr:nvSpPr>
        <xdr:cNvPr id="2" name="TextBox 1"/>
        <xdr:cNvSpPr txBox="1"/>
      </xdr:nvSpPr>
      <xdr:spPr>
        <a:xfrm>
          <a:off x="4057650" y="3228975"/>
          <a:ext cx="2085975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Reversal codes can be used when a deduction from pay is matched by the employer resulting in a taxable benefit.  The amounts in these payroll codes will be </a:t>
          </a:r>
          <a:r>
            <a:rPr lang="en-US" sz="1100" b="1" u="sng"/>
            <a:t>added</a:t>
          </a:r>
          <a:r>
            <a:rPr lang="en-US" sz="1100"/>
            <a:t> to taxable</a:t>
          </a:r>
          <a:r>
            <a:rPr lang="en-US" sz="1100" baseline="0"/>
            <a:t> amounts even though they are deductions from pay.</a:t>
          </a:r>
          <a:endParaRPr lang="en-US" sz="1100"/>
        </a:p>
      </xdr:txBody>
    </xdr:sp>
    <xdr:clientData/>
  </xdr:twoCellAnchor>
  <xdr:twoCellAnchor editAs="oneCell">
    <xdr:from>
      <xdr:col>7</xdr:col>
      <xdr:colOff>600074</xdr:colOff>
      <xdr:row>4</xdr:row>
      <xdr:rowOff>38100</xdr:rowOff>
    </xdr:from>
    <xdr:to>
      <xdr:col>10</xdr:col>
      <xdr:colOff>4047</xdr:colOff>
      <xdr:row>12</xdr:row>
      <xdr:rowOff>171450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3224" y="800100"/>
          <a:ext cx="2299573" cy="1657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</xdr:row>
      <xdr:rowOff>0</xdr:rowOff>
    </xdr:from>
    <xdr:to>
      <xdr:col>13</xdr:col>
      <xdr:colOff>422838</xdr:colOff>
      <xdr:row>52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381000"/>
          <a:ext cx="7738039" cy="9582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CPP_PAYCODES" displayName="CPP_PAYCODES" ref="C16:D61" totalsRowShown="0">
  <autoFilter ref="C16:D61">
    <filterColumn colId="0" hiddenButton="1"/>
    <filterColumn colId="1" hiddenButton="1"/>
  </autoFilter>
  <tableColumns count="2">
    <tableColumn id="1" name="CPP_CODES"/>
    <tableColumn id="2" name="Y or N" dataDxfId="2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CPP_CODES" displayName="CPP_CODES" ref="F16:F18" totalsRowShown="0" tableBorderDxfId="23">
  <autoFilter ref="F16:F18">
    <filterColumn colId="0" hiddenButton="1"/>
  </autoFilter>
  <tableColumns count="1">
    <tableColumn id="1" name="CPP EE Codes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5" name="EI_Codes" displayName="EI_Codes" ref="F21:F22" totalsRowShown="0">
  <autoFilter ref="F21:F22">
    <filterColumn colId="0" hiddenButton="1"/>
  </autoFilter>
  <tableColumns count="1">
    <tableColumn id="1" name="EI EE Codes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6" name="CPP_ER_Codes" displayName="CPP_ER_Codes" ref="G16:G17" totalsRowShown="0">
  <autoFilter ref="G16:G17">
    <filterColumn colId="0" hiddenButton="1"/>
  </autoFilter>
  <tableColumns count="1">
    <tableColumn id="1" name="CPP ER Codes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7" name="EI_ER_Codes" displayName="EI_ER_Codes" ref="G21:G22" totalsRowShown="0">
  <autoFilter ref="G21:G22">
    <filterColumn colId="0" hiddenButton="1"/>
  </autoFilter>
  <tableColumns count="1">
    <tableColumn id="1" name="EI ER Codes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8" name="EI_Paycodes" displayName="EI_Paycodes" ref="I16:J55" totalsRowShown="0" dataDxfId="21" headerRowBorderDxfId="22" tableBorderDxfId="20" totalsRowBorderDxfId="19">
  <autoFilter ref="I16:J55">
    <filterColumn colId="0" hiddenButton="1"/>
    <filterColumn colId="1" hiddenButton="1"/>
  </autoFilter>
  <tableColumns count="2">
    <tableColumn id="1" name="EI_Codes" dataDxfId="18"/>
    <tableColumn id="2" name="Y or N" dataDxfId="17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10" name="Table10" displayName="Table10" ref="L17:M31" totalsRowShown="0">
  <autoFilter ref="L17:M31"/>
  <tableColumns count="2">
    <tableColumn id="1" name="Pay period"/>
    <tableColumn id="2" name="Basic exemption amount" dataDxfId="16"/>
  </tableColumns>
  <tableStyleInfo name="TableStyleDark11" showFirstColumn="0" showLastColumn="0" showRowStripes="1" showColumnStripes="0"/>
</table>
</file>

<file path=xl/tables/table8.xml><?xml version="1.0" encoding="utf-8"?>
<table xmlns="http://schemas.openxmlformats.org/spreadsheetml/2006/main" id="2" name="Reversal_CODES" displayName="Reversal_CODES" ref="F26:F28" totalsRowShown="0" headerRowDxfId="15" dataDxfId="13" headerRowBorderDxfId="14" tableBorderDxfId="12" totalsRowBorderDxfId="11">
  <autoFilter ref="F26:F28"/>
  <tableColumns count="1">
    <tableColumn id="1" name="Reveral Codes" dataDxfId="1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5" x14ac:dyDescent="0.25"/>
  <cols>
    <col min="3" max="3" width="31.5703125" bestFit="1" customWidth="1"/>
    <col min="4" max="4" width="19.85546875" bestFit="1" customWidth="1"/>
    <col min="5" max="5" width="11" style="63" customWidth="1"/>
    <col min="8" max="8" width="14.5703125" bestFit="1" customWidth="1"/>
  </cols>
  <sheetData>
    <row r="1" spans="1:8" x14ac:dyDescent="0.25">
      <c r="A1" s="2" t="s">
        <v>37</v>
      </c>
      <c r="B1" t="s">
        <v>127</v>
      </c>
      <c r="C1" t="s">
        <v>38</v>
      </c>
      <c r="D1" s="6" t="s">
        <v>40</v>
      </c>
      <c r="E1" s="63" t="s">
        <v>71</v>
      </c>
    </row>
    <row r="2" spans="1:8" x14ac:dyDescent="0.25">
      <c r="B2" s="2"/>
      <c r="C2" s="2"/>
      <c r="D2" s="6"/>
    </row>
    <row r="3" spans="1:8" x14ac:dyDescent="0.25">
      <c r="A3" t="s">
        <v>39</v>
      </c>
      <c r="C3" t="s">
        <v>5</v>
      </c>
      <c r="D3" s="61" t="s">
        <v>125</v>
      </c>
    </row>
    <row r="4" spans="1:8" x14ac:dyDescent="0.25">
      <c r="A4" t="s">
        <v>39</v>
      </c>
      <c r="C4" t="s">
        <v>148</v>
      </c>
      <c r="D4" s="62" t="s">
        <v>126</v>
      </c>
    </row>
    <row r="5" spans="1:8" x14ac:dyDescent="0.25">
      <c r="A5" t="s">
        <v>39</v>
      </c>
      <c r="C5" t="s">
        <v>47</v>
      </c>
      <c r="D5" s="63">
        <v>0.01</v>
      </c>
      <c r="H5" s="55" t="s">
        <v>128</v>
      </c>
    </row>
    <row r="6" spans="1:8" ht="15.75" x14ac:dyDescent="0.25">
      <c r="A6" t="s">
        <v>39</v>
      </c>
      <c r="C6" t="s">
        <v>70</v>
      </c>
      <c r="D6" s="63" t="str">
        <f>"Show"</f>
        <v>Show</v>
      </c>
      <c r="E6" s="64" t="str">
        <f>_xll.NL("Lookup",H6:H7,,"Headers=","Hide or Show")</f>
        <v>Lookup</v>
      </c>
      <c r="H6" s="55" t="s">
        <v>28</v>
      </c>
    </row>
    <row r="7" spans="1:8" ht="15.75" x14ac:dyDescent="0.25">
      <c r="A7" t="s">
        <v>39</v>
      </c>
      <c r="D7" s="6"/>
      <c r="E7" s="64"/>
      <c r="H7" s="55" t="s">
        <v>72</v>
      </c>
    </row>
    <row r="8" spans="1:8" x14ac:dyDescent="0.25">
      <c r="A8" t="s">
        <v>39</v>
      </c>
      <c r="C8" s="60" t="s">
        <v>149</v>
      </c>
    </row>
    <row r="9" spans="1:8" x14ac:dyDescent="0.25">
      <c r="A9" t="s">
        <v>39</v>
      </c>
      <c r="C9" t="s">
        <v>52</v>
      </c>
      <c r="D9" s="29">
        <v>2593.8000000000002</v>
      </c>
    </row>
    <row r="10" spans="1:8" x14ac:dyDescent="0.25">
      <c r="A10" t="s">
        <v>39</v>
      </c>
      <c r="C10" t="s">
        <v>31</v>
      </c>
      <c r="D10" s="29">
        <v>134.61000000000001</v>
      </c>
    </row>
    <row r="11" spans="1:8" x14ac:dyDescent="0.25">
      <c r="A11" t="s">
        <v>39</v>
      </c>
      <c r="C11" t="s">
        <v>32</v>
      </c>
      <c r="D11" s="30">
        <v>4.9500000000000002E-2</v>
      </c>
    </row>
    <row r="12" spans="1:8" x14ac:dyDescent="0.25">
      <c r="A12" t="s">
        <v>39</v>
      </c>
      <c r="C12" t="s">
        <v>130</v>
      </c>
      <c r="D12" s="29">
        <v>52400</v>
      </c>
    </row>
    <row r="13" spans="1:8" x14ac:dyDescent="0.25">
      <c r="A13" t="s">
        <v>39</v>
      </c>
    </row>
    <row r="14" spans="1:8" x14ac:dyDescent="0.25">
      <c r="A14" t="s">
        <v>39</v>
      </c>
      <c r="C14" s="60" t="s">
        <v>150</v>
      </c>
    </row>
    <row r="15" spans="1:8" x14ac:dyDescent="0.25">
      <c r="A15" t="s">
        <v>39</v>
      </c>
      <c r="C15" t="s">
        <v>61</v>
      </c>
      <c r="D15" s="5">
        <v>858.22</v>
      </c>
    </row>
    <row r="16" spans="1:8" x14ac:dyDescent="0.25">
      <c r="A16" t="s">
        <v>39</v>
      </c>
      <c r="C16" t="s">
        <v>62</v>
      </c>
      <c r="D16" s="59">
        <v>1.66E-2</v>
      </c>
    </row>
    <row r="17" spans="1:4" x14ac:dyDescent="0.25">
      <c r="A17" t="s">
        <v>39</v>
      </c>
      <c r="C17" t="s">
        <v>33</v>
      </c>
      <c r="D17" s="5">
        <v>51700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S27"/>
  <sheetViews>
    <sheetView tabSelected="1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/>
    </sheetView>
  </sheetViews>
  <sheetFormatPr defaultRowHeight="15" x14ac:dyDescent="0.25"/>
  <cols>
    <col min="1" max="1" width="9.140625" customWidth="1"/>
    <col min="2" max="2" width="7.28515625" customWidth="1"/>
    <col min="3" max="3" width="18.140625" customWidth="1"/>
    <col min="4" max="4" width="9.5703125" bestFit="1" customWidth="1"/>
    <col min="5" max="10" width="13.85546875" customWidth="1"/>
    <col min="11" max="11" width="13" customWidth="1"/>
    <col min="12" max="13" width="13" style="7" customWidth="1"/>
    <col min="14" max="14" width="13" customWidth="1"/>
    <col min="15" max="15" width="5.42578125" customWidth="1"/>
    <col min="16" max="16" width="15" bestFit="1" customWidth="1"/>
    <col min="17" max="17" width="13" customWidth="1"/>
    <col min="18" max="18" width="13" style="7" customWidth="1"/>
    <col min="19" max="19" width="13" customWidth="1"/>
  </cols>
  <sheetData>
    <row r="1" spans="1:19" ht="15.75" thickBot="1" x14ac:dyDescent="0.3">
      <c r="A1" s="2" t="s">
        <v>78</v>
      </c>
      <c r="B1" t="s">
        <v>127</v>
      </c>
      <c r="C1" t="s">
        <v>38</v>
      </c>
      <c r="E1" s="6"/>
      <c r="F1" s="6"/>
      <c r="I1" s="7" t="s">
        <v>28</v>
      </c>
      <c r="J1" s="7" t="s">
        <v>28</v>
      </c>
      <c r="M1" s="7" t="s">
        <v>28</v>
      </c>
      <c r="R1" s="7" t="s">
        <v>28</v>
      </c>
    </row>
    <row r="2" spans="1:19" x14ac:dyDescent="0.25">
      <c r="B2" s="2"/>
      <c r="C2" s="2"/>
      <c r="E2" s="6"/>
      <c r="F2" s="6"/>
      <c r="M2"/>
      <c r="P2" s="11" t="s">
        <v>41</v>
      </c>
      <c r="Q2" s="13"/>
      <c r="R2"/>
    </row>
    <row r="3" spans="1:19" x14ac:dyDescent="0.25">
      <c r="C3" t="s">
        <v>5</v>
      </c>
      <c r="E3" s="47" t="str">
        <f>Options!D3</f>
        <v>01/01/2018..11/28/18</v>
      </c>
      <c r="F3" s="6"/>
      <c r="H3" t="s">
        <v>52</v>
      </c>
      <c r="K3" s="29">
        <f>Options!D9</f>
        <v>2593.8000000000002</v>
      </c>
      <c r="M3"/>
      <c r="P3" s="18" t="s">
        <v>42</v>
      </c>
      <c r="Q3" s="53">
        <f>_xll.NP("Eval","=Now()")</f>
        <v>43451.622910300925</v>
      </c>
      <c r="R3" s="28"/>
    </row>
    <row r="4" spans="1:19" x14ac:dyDescent="0.25">
      <c r="C4" t="s">
        <v>16</v>
      </c>
      <c r="E4" s="58" t="str">
        <f>Options!D4</f>
        <v>*</v>
      </c>
      <c r="F4" s="6"/>
      <c r="H4" t="s">
        <v>31</v>
      </c>
      <c r="K4" s="29">
        <f>Options!D10</f>
        <v>134.61000000000001</v>
      </c>
      <c r="M4"/>
      <c r="P4" s="18" t="s">
        <v>43</v>
      </c>
      <c r="Q4" s="53">
        <f ca="1">NOW()</f>
        <v>43452.440099884261</v>
      </c>
      <c r="R4" s="28"/>
    </row>
    <row r="5" spans="1:19" ht="15.75" thickBot="1" x14ac:dyDescent="0.3">
      <c r="C5" t="s">
        <v>47</v>
      </c>
      <c r="E5" s="58">
        <f>Options!D5</f>
        <v>0.01</v>
      </c>
      <c r="F5" s="6"/>
      <c r="H5" t="s">
        <v>32</v>
      </c>
      <c r="K5" s="30">
        <f>Options!D11</f>
        <v>4.9500000000000002E-2</v>
      </c>
      <c r="M5"/>
      <c r="P5" s="21" t="s">
        <v>44</v>
      </c>
      <c r="Q5" s="54">
        <f ca="1">Q4-Q3</f>
        <v>0.8171895833365852</v>
      </c>
      <c r="R5" s="31"/>
    </row>
    <row r="6" spans="1:19" ht="15.75" x14ac:dyDescent="0.25">
      <c r="C6" t="s">
        <v>70</v>
      </c>
      <c r="E6" s="58" t="str">
        <f>Options!D6</f>
        <v>Show</v>
      </c>
      <c r="F6" s="56"/>
      <c r="H6" t="s">
        <v>130</v>
      </c>
      <c r="K6" s="29">
        <f>Options!D12</f>
        <v>52400</v>
      </c>
      <c r="N6" s="2"/>
    </row>
    <row r="7" spans="1:19" x14ac:dyDescent="0.25">
      <c r="A7" t="s">
        <v>17</v>
      </c>
      <c r="K7" s="7"/>
      <c r="N7" s="2"/>
    </row>
    <row r="8" spans="1:19" x14ac:dyDescent="0.25">
      <c r="A8" t="s">
        <v>17</v>
      </c>
      <c r="C8" t="s">
        <v>45</v>
      </c>
      <c r="D8" t="str">
        <f>_xll.NP("Join",CPP_PAYCODES[CPP_CODES],"|")</f>
        <v>AUTO VAC - NU TEMP|AUTO VAC - TEMP|BONUS|E-ACTING PAY - NU|E-ACTING PAY - UNION|E-AUTH PAID LEAVE|E-BEREAVEMENT LEAVE|E-BONUS|E-CASUAL SICK TIME|E-COURT ATTENDANCE|E-COURT DUTY|E-EARN ADJ|E-FUNERAL|E-JURY DUTY|E-LIEU OF OVERTIME|E-MAT LEAVE 15WKS NU|E-MAT LEAVE 15WKS UN|E-MAT LEAVE 2WKS NU|E-MAT LEAVE 2WKS UN|E-OVERTIME - 1.5|E-OVERTIME - 2.0|E-OVERTIME 1.0|E-PAYOUT OT|E-PEL PAID|E-REGULAR HOURS|E-SHORT TERM DIS NU|E-SHORT TERM DIS UN|E-SICK NU|E-STATUTORY PAY|E-SUSPENSION PAID|E-VAC ACC|E-VAC PAYOUT|E-VACATION|E-VACATION CARRY|E-WSIB ADVANCE|E-WSIB APT|HONORARIUM|HONORARIUM MEETING|INLIEU NU|INLIEUBEN|RETIRING ALLOWANCE|RETRO|RRSP-SEV-ELIG|RRSP-SEV-NON-ELIG|SEVERANCE</v>
      </c>
      <c r="K8" s="7"/>
      <c r="N8" s="2" t="s">
        <v>46</v>
      </c>
    </row>
    <row r="9" spans="1:19" x14ac:dyDescent="0.25">
      <c r="A9" t="s">
        <v>17</v>
      </c>
      <c r="C9" t="s">
        <v>8</v>
      </c>
      <c r="D9" t="str">
        <f>_xll.NP("Join",CPP_CODES[CPP EE Codes],"|")</f>
        <v>CPP EE|CPP EE BONUS</v>
      </c>
      <c r="K9" s="7"/>
      <c r="N9" s="2"/>
    </row>
    <row r="10" spans="1:19" x14ac:dyDescent="0.25">
      <c r="A10" t="s">
        <v>17</v>
      </c>
      <c r="C10" t="s">
        <v>147</v>
      </c>
      <c r="D10" t="str">
        <f>_xll.NP("Join",Reversal_CODES[Reveral Codes],"|")</f>
        <v>AD-D|LIFE INS</v>
      </c>
      <c r="K10" s="7"/>
      <c r="N10" s="2"/>
    </row>
    <row r="11" spans="1:19" x14ac:dyDescent="0.25">
      <c r="K11" s="7"/>
      <c r="N11" s="2"/>
    </row>
    <row r="12" spans="1:19" x14ac:dyDescent="0.25">
      <c r="E12" s="65" t="s">
        <v>50</v>
      </c>
      <c r="F12" s="65"/>
      <c r="G12" s="65"/>
      <c r="H12" s="65"/>
      <c r="I12" s="65"/>
      <c r="J12" s="65"/>
      <c r="K12" s="65"/>
    </row>
    <row r="13" spans="1:19" x14ac:dyDescent="0.25">
      <c r="C13" s="8" t="s">
        <v>14</v>
      </c>
      <c r="D13" s="8" t="s">
        <v>29</v>
      </c>
      <c r="E13" s="8" t="s">
        <v>18</v>
      </c>
      <c r="F13" s="8" t="s">
        <v>20</v>
      </c>
      <c r="G13" s="8" t="s">
        <v>22</v>
      </c>
      <c r="H13" s="8" t="s">
        <v>23</v>
      </c>
      <c r="I13" s="8" t="s">
        <v>25</v>
      </c>
      <c r="J13" s="8" t="s">
        <v>54</v>
      </c>
      <c r="K13" s="8" t="s">
        <v>25</v>
      </c>
      <c r="L13" s="24" t="s">
        <v>57</v>
      </c>
      <c r="M13" s="24" t="s">
        <v>48</v>
      </c>
      <c r="N13" s="8" t="s">
        <v>26</v>
      </c>
      <c r="P13" s="46" t="s">
        <v>25</v>
      </c>
      <c r="Q13" s="46" t="s">
        <v>57</v>
      </c>
      <c r="R13" s="46" t="s">
        <v>48</v>
      </c>
      <c r="S13" s="46" t="s">
        <v>26</v>
      </c>
    </row>
    <row r="14" spans="1:19" x14ac:dyDescent="0.25">
      <c r="C14" s="8"/>
      <c r="D14" s="8" t="s">
        <v>30</v>
      </c>
      <c r="E14" s="8" t="s">
        <v>19</v>
      </c>
      <c r="F14" s="8" t="s">
        <v>21</v>
      </c>
      <c r="G14" s="8" t="s">
        <v>15</v>
      </c>
      <c r="H14" s="8" t="s">
        <v>24</v>
      </c>
      <c r="I14" s="8" t="s">
        <v>53</v>
      </c>
      <c r="J14" s="8" t="s">
        <v>23</v>
      </c>
      <c r="K14" s="8" t="s">
        <v>73</v>
      </c>
      <c r="L14" s="24" t="s">
        <v>73</v>
      </c>
      <c r="M14" s="24" t="s">
        <v>55</v>
      </c>
      <c r="N14" s="8"/>
      <c r="P14" s="46" t="s">
        <v>56</v>
      </c>
      <c r="Q14" s="46" t="s">
        <v>56</v>
      </c>
      <c r="R14" s="46" t="s">
        <v>55</v>
      </c>
      <c r="S14" s="46"/>
    </row>
    <row r="15" spans="1:19" ht="16.5" customHeight="1" x14ac:dyDescent="0.25"/>
    <row r="16" spans="1:19" ht="16.5" customHeight="1" x14ac:dyDescent="0.25">
      <c r="A16" t="s">
        <v>17</v>
      </c>
      <c r="C16" t="str">
        <f>_xll.NL("Rows=5","Payroll Ledger Entry","Employee No.","Posting Date",$E$3,"Employee No.",$E$4)</f>
        <v>10371</v>
      </c>
      <c r="D16" s="6"/>
      <c r="E16" s="5"/>
      <c r="F16" s="5"/>
      <c r="G16" s="5"/>
      <c r="I16" s="7"/>
      <c r="J16" s="7"/>
    </row>
    <row r="17" spans="2:19" ht="16.5" customHeight="1" x14ac:dyDescent="0.25">
      <c r="B17" t="str">
        <f>$E$6</f>
        <v>Show</v>
      </c>
      <c r="C17" s="10" t="str">
        <f>C16</f>
        <v>10371</v>
      </c>
      <c r="D17" s="6">
        <f>_xll.NL("Rows","Payroll Ledger Entry","Pay Cycle Period","Posting Date",$E$3,"Employee No.",C17,"+Pay Cycle Period","*")</f>
        <v>1</v>
      </c>
      <c r="E17" s="5">
        <f>_xll.NL("Sum","Payroll Ledger Entry","Amount","Employee No.",$C17,"Pay Cycle Period",$D17,"Posting Date",$E$3,"Payroll Control Code",$D$8)</f>
        <v>2086.7000000000003</v>
      </c>
      <c r="F17" s="5">
        <f>-2*_xll.NL("Sum","Payroll Ledger Entry","Amount","Employee No.",$C17,"Pay Cycle Period",$D17,"Posting Date",$E$3,"Payroll Control Code",$D$10)</f>
        <v>36.5</v>
      </c>
      <c r="G17" s="5">
        <f>$K$4</f>
        <v>134.61000000000001</v>
      </c>
      <c r="H17" s="5">
        <f>E17+F17-G17</f>
        <v>1988.5900000000001</v>
      </c>
      <c r="I17" s="7">
        <f>ROUND(H17*$K$5,2)</f>
        <v>98.44</v>
      </c>
      <c r="J17" s="5">
        <f>MIN(J16+I17,$K$3)</f>
        <v>98.44</v>
      </c>
      <c r="K17" s="7">
        <f>J17-J16</f>
        <v>98.44</v>
      </c>
      <c r="L17" s="5">
        <f>-_xll.NL("Sum","Payroll Ledger Entry","Amount","Employee No.",$C17,"Pay Cycle Period",$D17,"Posting Date",$E$3,"Payroll Control Code",$D$9)</f>
        <v>97.53</v>
      </c>
      <c r="M17" s="5">
        <f>ROUND(ABS(K17-L17),2)</f>
        <v>0.91</v>
      </c>
      <c r="N17" s="7">
        <f>IF(M17&gt;$E$5,M17,0)</f>
        <v>0.91</v>
      </c>
      <c r="P17" s="7">
        <f>K17</f>
        <v>98.44</v>
      </c>
      <c r="Q17" s="5">
        <f>-_xll.NL("Sum","Payroll Ledger Entry","Amount","Employee No.",$C17,"Pay Cycle Period",$D17,"Posting Date",$E$3,"Payroll Control Code",CPP_ER_Codes[CPP ER Codes])</f>
        <v>97.53</v>
      </c>
      <c r="R17" s="5">
        <f>ROUND(ABS(P17-Q17),2)</f>
        <v>0.91</v>
      </c>
      <c r="S17" s="7">
        <f>IF(R17&gt;$E$5,R17,0)</f>
        <v>0.91</v>
      </c>
    </row>
    <row r="18" spans="2:19" ht="16.5" customHeight="1" x14ac:dyDescent="0.25">
      <c r="C18" s="10"/>
      <c r="D18" s="6"/>
      <c r="E18" s="5"/>
      <c r="F18" s="5"/>
      <c r="G18" s="5"/>
      <c r="H18" s="5"/>
      <c r="I18" s="7"/>
      <c r="J18" s="5"/>
      <c r="K18" s="7"/>
      <c r="L18" s="5"/>
      <c r="M18" s="5"/>
      <c r="N18" s="7"/>
      <c r="P18" s="7"/>
      <c r="Q18" s="5"/>
      <c r="R18" s="5"/>
      <c r="S18" s="7"/>
    </row>
    <row r="19" spans="2:19" ht="16.5" customHeight="1" x14ac:dyDescent="0.25">
      <c r="C19" s="10" t="str">
        <f>C17&amp;" TOTAL"</f>
        <v>10371 TOTAL</v>
      </c>
      <c r="D19" s="6"/>
      <c r="E19" s="5">
        <f>SUM(E17:E18)</f>
        <v>2086.7000000000003</v>
      </c>
      <c r="F19" s="5">
        <f>SUM(F17:F18)</f>
        <v>36.5</v>
      </c>
      <c r="G19" s="5">
        <f>SUM(G17:G18)</f>
        <v>134.61000000000001</v>
      </c>
      <c r="H19" s="5">
        <f>MIN(SUM(H17:H18),$K$6)</f>
        <v>1988.5900000000001</v>
      </c>
      <c r="I19" s="7">
        <f>SUM(I17:I18)</f>
        <v>98.44</v>
      </c>
      <c r="J19" s="5">
        <f>SUM(J17:J18)</f>
        <v>98.44</v>
      </c>
      <c r="K19" s="7">
        <f>SUM(K17:K18)</f>
        <v>98.44</v>
      </c>
      <c r="L19" s="5">
        <f>SUM(L17:L18)</f>
        <v>97.53</v>
      </c>
      <c r="M19" s="5"/>
      <c r="N19" s="7">
        <f>SUM(N17:N18)</f>
        <v>0.91</v>
      </c>
      <c r="P19" s="7">
        <f>SUM(P17:P18)</f>
        <v>98.44</v>
      </c>
      <c r="Q19" s="5">
        <f>SUM(Q17:Q18)</f>
        <v>97.53</v>
      </c>
      <c r="R19" s="5"/>
      <c r="S19" s="7">
        <f>SUM(S17:S18)</f>
        <v>0.91</v>
      </c>
    </row>
    <row r="20" spans="2:19" ht="16.5" customHeight="1" x14ac:dyDescent="0.25">
      <c r="C20" s="10"/>
      <c r="D20" s="6"/>
      <c r="E20" s="5"/>
      <c r="F20" s="5"/>
      <c r="G20" s="5"/>
      <c r="H20" s="5"/>
      <c r="I20" s="7"/>
      <c r="J20" s="5"/>
      <c r="K20" s="7"/>
      <c r="L20" s="5"/>
      <c r="M20" s="5"/>
      <c r="N20" s="7"/>
      <c r="P20" s="7"/>
      <c r="Q20" s="5"/>
      <c r="R20" s="5"/>
      <c r="S20" s="7"/>
    </row>
    <row r="21" spans="2:19" ht="16.5" customHeight="1" thickBot="1" x14ac:dyDescent="0.3">
      <c r="C21" s="10"/>
      <c r="D21" s="6"/>
      <c r="E21" s="5"/>
      <c r="F21" s="5"/>
      <c r="G21" s="5"/>
      <c r="H21" s="5"/>
      <c r="I21" s="7"/>
      <c r="J21" s="5"/>
      <c r="K21" s="7"/>
      <c r="L21" s="5"/>
      <c r="M21" s="5"/>
      <c r="N21" s="7"/>
      <c r="P21" s="7"/>
      <c r="Q21" s="5"/>
      <c r="R21" s="5"/>
      <c r="S21" s="7"/>
    </row>
    <row r="22" spans="2:19" x14ac:dyDescent="0.25">
      <c r="C22" s="11"/>
      <c r="D22" s="12"/>
      <c r="E22" s="12"/>
      <c r="F22" s="12"/>
      <c r="G22" s="12"/>
      <c r="H22" s="12"/>
      <c r="I22" s="12"/>
      <c r="J22" s="12"/>
      <c r="K22" s="12"/>
      <c r="L22" s="25"/>
      <c r="M22" s="25"/>
      <c r="N22" s="13"/>
    </row>
    <row r="23" spans="2:19" x14ac:dyDescent="0.25">
      <c r="C23" s="14" t="s">
        <v>49</v>
      </c>
      <c r="D23" s="15"/>
      <c r="E23" s="16">
        <f>SUM(E17:E22)/2</f>
        <v>2086.7000000000003</v>
      </c>
      <c r="F23" s="16"/>
      <c r="G23" s="16"/>
      <c r="H23" s="16">
        <f>SUM(H17:H22)/2</f>
        <v>1988.5900000000001</v>
      </c>
      <c r="I23" s="16"/>
      <c r="J23" s="16"/>
      <c r="K23" s="16">
        <f>SUM(K17:K22)/2</f>
        <v>98.44</v>
      </c>
      <c r="L23" s="16">
        <f>SUM(L17:L22)/2</f>
        <v>97.53</v>
      </c>
      <c r="M23" s="16"/>
      <c r="N23" s="32">
        <f>SUM(N17:N22)/2</f>
        <v>0.91</v>
      </c>
      <c r="P23" s="16">
        <f>SUM(P17:P22)/2</f>
        <v>98.44</v>
      </c>
      <c r="Q23" s="16">
        <f>SUM(Q17:Q22)/2</f>
        <v>97.53</v>
      </c>
      <c r="R23" s="16"/>
      <c r="S23" s="16">
        <f>SUM(S17:S22)/2</f>
        <v>0.91</v>
      </c>
    </row>
    <row r="24" spans="2:19" x14ac:dyDescent="0.25">
      <c r="C24" s="18"/>
      <c r="D24" s="1"/>
      <c r="E24" s="1"/>
      <c r="F24" s="1"/>
      <c r="G24" s="1"/>
      <c r="H24" s="1"/>
      <c r="I24" s="1"/>
      <c r="J24" s="1"/>
      <c r="K24" s="1"/>
      <c r="L24" s="26"/>
      <c r="M24" s="26"/>
      <c r="N24" s="19"/>
    </row>
    <row r="25" spans="2:19" ht="17.25" x14ac:dyDescent="0.4">
      <c r="C25" s="14" t="s">
        <v>51</v>
      </c>
      <c r="D25" s="1"/>
      <c r="E25" s="1"/>
      <c r="F25" s="1"/>
      <c r="G25" s="1"/>
      <c r="H25" s="1"/>
      <c r="I25" s="1"/>
      <c r="J25" s="1"/>
      <c r="K25" s="20">
        <f>P23</f>
        <v>98.44</v>
      </c>
      <c r="L25" s="20">
        <f>Q23</f>
        <v>97.53</v>
      </c>
      <c r="M25" s="20"/>
      <c r="N25" s="33">
        <f>S23</f>
        <v>0.91</v>
      </c>
    </row>
    <row r="26" spans="2:19" x14ac:dyDescent="0.25">
      <c r="C26" s="14" t="s">
        <v>60</v>
      </c>
      <c r="D26" s="1"/>
      <c r="E26" s="1"/>
      <c r="F26" s="1"/>
      <c r="G26" s="1"/>
      <c r="H26" s="1"/>
      <c r="I26" s="1"/>
      <c r="J26" s="1"/>
      <c r="K26" s="16">
        <f>SUM(K23:K25)</f>
        <v>196.88</v>
      </c>
      <c r="L26" s="16">
        <f>SUM(L23:L25)</f>
        <v>195.06</v>
      </c>
      <c r="M26" s="16"/>
      <c r="N26" s="17">
        <f>SUM(N23:N25)</f>
        <v>1.82</v>
      </c>
    </row>
    <row r="27" spans="2:19" ht="15.75" thickBot="1" x14ac:dyDescent="0.3">
      <c r="C27" s="21"/>
      <c r="D27" s="22"/>
      <c r="E27" s="22"/>
      <c r="F27" s="22"/>
      <c r="G27" s="22"/>
      <c r="H27" s="22"/>
      <c r="I27" s="22"/>
      <c r="J27" s="22"/>
      <c r="K27" s="22"/>
      <c r="L27" s="27"/>
      <c r="M27" s="27"/>
      <c r="N27" s="23"/>
    </row>
  </sheetData>
  <mergeCells count="1">
    <mergeCell ref="E12:K12"/>
  </mergeCells>
  <conditionalFormatting sqref="N17 N21 S21">
    <cfRule type="cellIs" dxfId="9" priority="624" operator="notEqual">
      <formula>0</formula>
    </cfRule>
  </conditionalFormatting>
  <conditionalFormatting sqref="S17">
    <cfRule type="cellIs" dxfId="8" priority="557" operator="notEqual">
      <formula>0</formula>
    </cfRule>
  </conditionalFormatting>
  <conditionalFormatting sqref="N18:N20">
    <cfRule type="cellIs" dxfId="7" priority="110" operator="notEqual">
      <formula>0</formula>
    </cfRule>
  </conditionalFormatting>
  <conditionalFormatting sqref="S18:S20">
    <cfRule type="cellIs" dxfId="6" priority="109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</sheetPr>
  <dimension ref="A1:M22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9.140625" customWidth="1"/>
    <col min="2" max="2" width="17.85546875" bestFit="1" customWidth="1"/>
    <col min="3" max="3" width="19.85546875" bestFit="1" customWidth="1"/>
    <col min="4" max="4" width="18.85546875" customWidth="1"/>
    <col min="5" max="5" width="14.7109375" customWidth="1"/>
    <col min="6" max="7" width="15" customWidth="1"/>
    <col min="8" max="8" width="12" customWidth="1"/>
    <col min="9" max="9" width="15" customWidth="1"/>
    <col min="10" max="13" width="14.5703125" customWidth="1"/>
  </cols>
  <sheetData>
    <row r="1" spans="1:13" x14ac:dyDescent="0.25">
      <c r="A1" s="2" t="s">
        <v>78</v>
      </c>
      <c r="H1" s="6" t="s">
        <v>28</v>
      </c>
      <c r="L1" t="s">
        <v>28</v>
      </c>
      <c r="M1" s="6"/>
    </row>
    <row r="2" spans="1:13" x14ac:dyDescent="0.25">
      <c r="A2" s="2"/>
      <c r="H2" s="6"/>
      <c r="M2" s="6"/>
    </row>
    <row r="3" spans="1:13" x14ac:dyDescent="0.25">
      <c r="B3" s="2"/>
      <c r="C3" s="2"/>
      <c r="D3" t="s">
        <v>5</v>
      </c>
      <c r="E3" s="47" t="str">
        <f>Options!D3</f>
        <v>01/01/2018..11/28/18</v>
      </c>
      <c r="G3" t="s">
        <v>61</v>
      </c>
      <c r="I3" s="5">
        <f>Options!D15</f>
        <v>858.22</v>
      </c>
    </row>
    <row r="4" spans="1:13" x14ac:dyDescent="0.25">
      <c r="D4" t="s">
        <v>16</v>
      </c>
      <c r="E4" s="58" t="str">
        <f>Options!D4</f>
        <v>*</v>
      </c>
      <c r="G4" t="s">
        <v>62</v>
      </c>
      <c r="I4" s="59">
        <f>Options!D16</f>
        <v>1.66E-2</v>
      </c>
    </row>
    <row r="5" spans="1:13" x14ac:dyDescent="0.25">
      <c r="D5" t="s">
        <v>47</v>
      </c>
      <c r="E5" s="58">
        <f>Options!D5</f>
        <v>0.01</v>
      </c>
      <c r="G5" t="s">
        <v>33</v>
      </c>
      <c r="I5" s="5">
        <f>Options!D17</f>
        <v>51700</v>
      </c>
    </row>
    <row r="6" spans="1:13" x14ac:dyDescent="0.25">
      <c r="A6" t="s">
        <v>17</v>
      </c>
      <c r="I6" s="7"/>
      <c r="J6" s="7"/>
    </row>
    <row r="7" spans="1:13" x14ac:dyDescent="0.25">
      <c r="A7" t="s">
        <v>17</v>
      </c>
      <c r="C7" t="s">
        <v>63</v>
      </c>
      <c r="D7" t="str">
        <f>_xll.NP("Join",EI_Paycodes[EI_Codes],"|")</f>
        <v>AUTO VAC - NU TEMP|AUTO VAC - TEMP|BONUS|E-ACTING PAY - NU|E-ACTING PAY - UNION|E-AUTH PAID LEAVE|E-BEREAVEMENT LEAVE|E-BONUS|E-CASUAL SICK TIME|E-COURT ATTENDANCE|E-COURT DUTY|E-EARN ADJ|E-FUNERAL|E-JURY DUTY|E-LIEU OF OVERTIME|E-OVERTIME - 1.5|E-OVERTIME - 2.0|E-OVERTIME 1.0|E-PAYOUT OT|E-PEL PAID|E-REGULAR HOURS|E-SHORT TERM DIS NU|E-SHORT TERM DIS UN|E-SICK NU|E-STATUTORY PAY|E-SUSPENSION PAID|E-VAC ACC|E-VAC PAYOUT|E-VACATION|E-VACATION CARRY|E-WSIB ADVANCE|E-WSIB APT|INLIEU NU|INLIEUBEN|RETIRING ALLOWANCE|RETRO|RRSP-SEV-ELIG|RRSP-SEV-NON-ELIG|SEVERANCE</v>
      </c>
      <c r="I7" s="7"/>
      <c r="J7" s="7"/>
      <c r="K7" t="s">
        <v>46</v>
      </c>
    </row>
    <row r="8" spans="1:13" x14ac:dyDescent="0.25">
      <c r="A8" t="s">
        <v>17</v>
      </c>
      <c r="C8" t="s">
        <v>27</v>
      </c>
      <c r="D8" t="str">
        <f>_xll.NP("Join",EI_Codes[EI EE Codes],"|")</f>
        <v>EI EE</v>
      </c>
      <c r="I8" s="7"/>
      <c r="J8" s="7"/>
    </row>
    <row r="9" spans="1:13" x14ac:dyDescent="0.25">
      <c r="A9" t="s">
        <v>17</v>
      </c>
      <c r="C9" t="s">
        <v>51</v>
      </c>
      <c r="D9" t="str">
        <f>_xll.NP("Join",EI_ER_Codes[EI ER Codes],"|")</f>
        <v>EI ER</v>
      </c>
      <c r="I9" s="7"/>
      <c r="J9" s="7"/>
    </row>
    <row r="11" spans="1:13" x14ac:dyDescent="0.25">
      <c r="D11" s="8" t="s">
        <v>14</v>
      </c>
      <c r="E11" s="8" t="s">
        <v>24</v>
      </c>
      <c r="F11" s="8" t="s">
        <v>66</v>
      </c>
      <c r="G11" s="8" t="s">
        <v>66</v>
      </c>
      <c r="H11" s="8" t="s">
        <v>64</v>
      </c>
      <c r="I11" s="8" t="s">
        <v>26</v>
      </c>
      <c r="J11" s="46" t="s">
        <v>67</v>
      </c>
      <c r="K11" s="46" t="s">
        <v>67</v>
      </c>
      <c r="L11" s="46" t="s">
        <v>64</v>
      </c>
      <c r="M11" s="46" t="s">
        <v>26</v>
      </c>
    </row>
    <row r="12" spans="1:13" x14ac:dyDescent="0.25">
      <c r="D12" s="8"/>
      <c r="E12" s="8" t="s">
        <v>19</v>
      </c>
      <c r="F12" s="8" t="s">
        <v>25</v>
      </c>
      <c r="G12" s="8" t="s">
        <v>27</v>
      </c>
      <c r="H12" s="8"/>
      <c r="I12" s="8"/>
      <c r="J12" s="46" t="s">
        <v>25</v>
      </c>
      <c r="K12" s="46" t="s">
        <v>27</v>
      </c>
      <c r="L12" s="46"/>
      <c r="M12" s="46"/>
    </row>
    <row r="14" spans="1:13" x14ac:dyDescent="0.25">
      <c r="D14" t="str">
        <f>_xll.NL("Rows","Payroll Ledger Entry","Employee No.","Posting Date",$E$3,"Employee No.",$E$4)</f>
        <v>10371</v>
      </c>
      <c r="E14" s="5">
        <f>MIN(_xll.NL("Sum","Payroll Ledger Entry","Amount","Employee No.",$D14,"Posting Date",$E$3,"Payroll Control Code",$D$7),$I$5)</f>
        <v>8605.1</v>
      </c>
      <c r="F14" s="7">
        <f>E14*$I$4</f>
        <v>142.84466</v>
      </c>
      <c r="G14" s="5">
        <f>-_xll.NL("Sum","Payroll Ledger Entry","Amount","Employee No.",$D14,"Posting Date",$E$3,"Payroll Control Code",$D$8)</f>
        <v>142.85</v>
      </c>
      <c r="H14" s="7">
        <f>ROUND(ABS(F14-G14),2)</f>
        <v>0.01</v>
      </c>
      <c r="I14" s="7">
        <f>IF(H14&gt;$E$5,H14,0)</f>
        <v>0</v>
      </c>
      <c r="J14" s="7">
        <f>F14*1.4</f>
        <v>199.98252399999998</v>
      </c>
      <c r="K14" s="7">
        <f>-_xll.NL("Sum","Payroll Ledger Entry","Amount","Employee No.",$D14,"Posting Date",$E$3,"Payroll Control Code",$D$9)</f>
        <v>181.85999999999999</v>
      </c>
      <c r="L14" s="5">
        <f>ROUND(ABS(J14-K14),2)</f>
        <v>18.12</v>
      </c>
      <c r="M14" s="7">
        <f>IF(L14&gt;$E$5,L14,0)</f>
        <v>18.12</v>
      </c>
    </row>
    <row r="16" spans="1:13" x14ac:dyDescent="0.25">
      <c r="D16" t="s">
        <v>65</v>
      </c>
      <c r="E16" s="7">
        <f t="shared" ref="E16:M16" si="0">SUM(E14:E15)</f>
        <v>8605.1</v>
      </c>
      <c r="F16" s="7">
        <f t="shared" si="0"/>
        <v>142.84466</v>
      </c>
      <c r="G16" s="7">
        <f t="shared" si="0"/>
        <v>142.85</v>
      </c>
      <c r="H16" s="7">
        <f t="shared" si="0"/>
        <v>0.01</v>
      </c>
      <c r="I16" s="7">
        <f t="shared" si="0"/>
        <v>0</v>
      </c>
      <c r="J16" s="7">
        <f t="shared" si="0"/>
        <v>199.98252399999998</v>
      </c>
      <c r="K16" s="7">
        <f t="shared" si="0"/>
        <v>181.85999999999999</v>
      </c>
      <c r="L16" s="7">
        <f t="shared" si="0"/>
        <v>18.12</v>
      </c>
      <c r="M16" s="7">
        <f t="shared" si="0"/>
        <v>18.12</v>
      </c>
    </row>
    <row r="17" spans="4:12" ht="15.75" thickBot="1" x14ac:dyDescent="0.3">
      <c r="I17" s="36"/>
      <c r="J17" s="36"/>
    </row>
    <row r="18" spans="4:12" x14ac:dyDescent="0.25">
      <c r="D18" s="37"/>
      <c r="E18" s="38"/>
      <c r="F18" s="38"/>
      <c r="G18" s="38"/>
      <c r="H18" s="38"/>
      <c r="I18" s="38"/>
      <c r="J18" s="38"/>
      <c r="K18" s="38"/>
      <c r="L18" s="39"/>
    </row>
    <row r="19" spans="4:12" x14ac:dyDescent="0.25">
      <c r="D19" s="14" t="s">
        <v>68</v>
      </c>
      <c r="E19" s="16">
        <f>SUM(E14:E18)/2</f>
        <v>8605.1</v>
      </c>
      <c r="F19" s="16">
        <f>SUM(F14:F18)/2</f>
        <v>142.84466</v>
      </c>
      <c r="G19" s="16">
        <f>SUM(G14:G18)/2</f>
        <v>142.85</v>
      </c>
      <c r="H19" s="16">
        <f>SUM(H14:H18)/2</f>
        <v>0.01</v>
      </c>
      <c r="I19" s="16">
        <f>SUM(I14:I18)/2</f>
        <v>0</v>
      </c>
      <c r="J19" s="16"/>
      <c r="L19" s="41"/>
    </row>
    <row r="20" spans="4:12" ht="17.25" x14ac:dyDescent="0.4">
      <c r="D20" s="14" t="s">
        <v>69</v>
      </c>
      <c r="E20" s="20">
        <v>0</v>
      </c>
      <c r="F20" s="20">
        <f>SUM(J14:J18)/2</f>
        <v>199.98252399999998</v>
      </c>
      <c r="G20" s="20">
        <f>SUM(K14:K18)/2</f>
        <v>181.85999999999999</v>
      </c>
      <c r="H20" s="20">
        <f>SUM(L14:L18)/2</f>
        <v>18.12</v>
      </c>
      <c r="I20" s="20">
        <f>SUM(M14:M18)/2</f>
        <v>18.12</v>
      </c>
      <c r="J20" s="20"/>
      <c r="K20" s="40"/>
      <c r="L20" s="41"/>
    </row>
    <row r="21" spans="4:12" x14ac:dyDescent="0.25">
      <c r="D21" s="14" t="s">
        <v>65</v>
      </c>
      <c r="E21" s="16">
        <f>E19</f>
        <v>8605.1</v>
      </c>
      <c r="F21" s="16">
        <f>SUM(F19:F20)</f>
        <v>342.82718399999999</v>
      </c>
      <c r="G21" s="16">
        <f>SUM(G19:G20)</f>
        <v>324.70999999999998</v>
      </c>
      <c r="H21" s="16">
        <f>SUM(H19:H20)</f>
        <v>18.130000000000003</v>
      </c>
      <c r="I21" s="16">
        <f>SUM(I19:I20)</f>
        <v>18.12</v>
      </c>
      <c r="J21" s="16"/>
      <c r="K21" s="7"/>
      <c r="L21" s="42"/>
    </row>
    <row r="22" spans="4:12" ht="15.75" thickBot="1" x14ac:dyDescent="0.3">
      <c r="D22" s="43"/>
      <c r="E22" s="44"/>
      <c r="F22" s="44"/>
      <c r="G22" s="44"/>
      <c r="H22" s="44"/>
      <c r="I22" s="44"/>
      <c r="J22" s="44"/>
      <c r="K22" s="44"/>
      <c r="L22" s="45"/>
    </row>
  </sheetData>
  <conditionalFormatting sqref="M16">
    <cfRule type="cellIs" dxfId="5" priority="48" operator="notEqual">
      <formula>0</formula>
    </cfRule>
  </conditionalFormatting>
  <conditionalFormatting sqref="M14">
    <cfRule type="cellIs" dxfId="4" priority="51" operator="notEqual">
      <formula>0</formula>
    </cfRule>
  </conditionalFormatting>
  <conditionalFormatting sqref="H14">
    <cfRule type="cellIs" dxfId="3" priority="46" operator="notEqual">
      <formula>0</formula>
    </cfRule>
  </conditionalFormatting>
  <conditionalFormatting sqref="H16">
    <cfRule type="cellIs" dxfId="2" priority="44" operator="notEqual">
      <formula>0</formula>
    </cfRule>
  </conditionalFormatting>
  <conditionalFormatting sqref="I14">
    <cfRule type="cellIs" dxfId="1" priority="45" operator="notEqual">
      <formula>0</formula>
    </cfRule>
  </conditionalFormatting>
  <conditionalFormatting sqref="I16">
    <cfRule type="cellIs" dxfId="0" priority="43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</sheetPr>
  <dimension ref="A1:M61"/>
  <sheetViews>
    <sheetView workbookViewId="0"/>
  </sheetViews>
  <sheetFormatPr defaultRowHeight="15" x14ac:dyDescent="0.25"/>
  <cols>
    <col min="1" max="1" width="9.140625" style="1" customWidth="1"/>
    <col min="2" max="2" width="9.140625" style="1"/>
    <col min="3" max="3" width="24.28515625" style="1" customWidth="1"/>
    <col min="4" max="4" width="9.140625" style="51"/>
    <col min="5" max="5" width="9.140625" style="1"/>
    <col min="6" max="7" width="15.7109375" style="1" customWidth="1"/>
    <col min="8" max="8" width="9.140625" style="1"/>
    <col min="9" max="9" width="25.140625" style="1" customWidth="1"/>
    <col min="10" max="11" width="9.140625" style="1"/>
    <col min="12" max="12" width="19.28515625" style="1" customWidth="1"/>
    <col min="13" max="13" width="25" style="1" customWidth="1"/>
    <col min="14" max="16384" width="9.140625" style="1"/>
  </cols>
  <sheetData>
    <row r="1" spans="1:13" x14ac:dyDescent="0.25">
      <c r="A1" s="1" t="s">
        <v>37</v>
      </c>
    </row>
    <row r="3" spans="1:13" x14ac:dyDescent="0.25">
      <c r="C3" s="1" t="s">
        <v>152</v>
      </c>
    </row>
    <row r="4" spans="1:13" x14ac:dyDescent="0.25">
      <c r="C4" s="1" t="s">
        <v>153</v>
      </c>
      <c r="I4" s="1" t="s">
        <v>159</v>
      </c>
    </row>
    <row r="5" spans="1:13" x14ac:dyDescent="0.25">
      <c r="C5" s="1" t="s">
        <v>154</v>
      </c>
    </row>
    <row r="6" spans="1:13" x14ac:dyDescent="0.25">
      <c r="C6" s="67" t="s">
        <v>155</v>
      </c>
    </row>
    <row r="7" spans="1:13" x14ac:dyDescent="0.25">
      <c r="C7" s="67" t="s">
        <v>156</v>
      </c>
    </row>
    <row r="8" spans="1:13" x14ac:dyDescent="0.25">
      <c r="C8" s="67" t="s">
        <v>157</v>
      </c>
    </row>
    <row r="9" spans="1:13" x14ac:dyDescent="0.25">
      <c r="C9" s="67" t="s">
        <v>158</v>
      </c>
    </row>
    <row r="16" spans="1:13" x14ac:dyDescent="0.25">
      <c r="C16" s="1" t="s">
        <v>6</v>
      </c>
      <c r="D16" s="51" t="s">
        <v>7</v>
      </c>
      <c r="F16" t="s">
        <v>76</v>
      </c>
      <c r="G16" s="1" t="s">
        <v>58</v>
      </c>
      <c r="H16"/>
      <c r="I16" s="1" t="s">
        <v>75</v>
      </c>
      <c r="J16" s="1" t="s">
        <v>7</v>
      </c>
      <c r="L16" s="66" t="s">
        <v>131</v>
      </c>
      <c r="M16" s="66"/>
    </row>
    <row r="17" spans="3:13" x14ac:dyDescent="0.25">
      <c r="C17" s="1" t="s">
        <v>79</v>
      </c>
      <c r="D17" s="51" t="s">
        <v>2</v>
      </c>
      <c r="F17" s="1" t="s">
        <v>9</v>
      </c>
      <c r="G17" s="1" t="s">
        <v>11</v>
      </c>
      <c r="H17"/>
      <c r="I17" s="34" t="s">
        <v>79</v>
      </c>
      <c r="J17" s="49" t="s">
        <v>2</v>
      </c>
      <c r="L17" s="1" t="s">
        <v>132</v>
      </c>
      <c r="M17" s="1" t="s">
        <v>129</v>
      </c>
    </row>
    <row r="18" spans="3:13" x14ac:dyDescent="0.25">
      <c r="C18" s="1" t="s">
        <v>80</v>
      </c>
      <c r="D18" s="51" t="s">
        <v>2</v>
      </c>
      <c r="F18" s="1" t="s">
        <v>10</v>
      </c>
      <c r="H18"/>
      <c r="I18" s="34" t="s">
        <v>80</v>
      </c>
      <c r="J18" s="49" t="s">
        <v>2</v>
      </c>
      <c r="L18" s="1" t="s">
        <v>133</v>
      </c>
      <c r="M18" s="57">
        <v>3500</v>
      </c>
    </row>
    <row r="19" spans="3:13" x14ac:dyDescent="0.25">
      <c r="C19" s="1" t="s">
        <v>3</v>
      </c>
      <c r="D19" s="51" t="s">
        <v>2</v>
      </c>
      <c r="H19"/>
      <c r="I19" s="34" t="s">
        <v>3</v>
      </c>
      <c r="J19" s="49" t="s">
        <v>2</v>
      </c>
      <c r="L19" s="1" t="s">
        <v>134</v>
      </c>
      <c r="M19" s="57">
        <v>1750</v>
      </c>
    </row>
    <row r="20" spans="3:13" x14ac:dyDescent="0.25">
      <c r="C20" s="1" t="s">
        <v>81</v>
      </c>
      <c r="D20" s="51" t="s">
        <v>2</v>
      </c>
      <c r="H20"/>
      <c r="I20" s="34" t="s">
        <v>81</v>
      </c>
      <c r="J20" s="49" t="s">
        <v>2</v>
      </c>
      <c r="L20" s="1" t="s">
        <v>135</v>
      </c>
      <c r="M20" s="57">
        <v>875</v>
      </c>
    </row>
    <row r="21" spans="3:13" x14ac:dyDescent="0.25">
      <c r="C21" s="1" t="s">
        <v>82</v>
      </c>
      <c r="D21" s="51" t="s">
        <v>2</v>
      </c>
      <c r="F21" s="1" t="s">
        <v>77</v>
      </c>
      <c r="G21" s="1" t="s">
        <v>59</v>
      </c>
      <c r="H21"/>
      <c r="I21" s="34" t="s">
        <v>82</v>
      </c>
      <c r="J21" s="49" t="s">
        <v>2</v>
      </c>
      <c r="L21" s="1" t="s">
        <v>136</v>
      </c>
      <c r="M21" s="57">
        <v>291.66000000000003</v>
      </c>
    </row>
    <row r="22" spans="3:13" x14ac:dyDescent="0.25">
      <c r="C22" s="1" t="s">
        <v>83</v>
      </c>
      <c r="D22" s="51" t="s">
        <v>2</v>
      </c>
      <c r="F22" s="1" t="s">
        <v>12</v>
      </c>
      <c r="G22" s="1" t="s">
        <v>13</v>
      </c>
      <c r="H22"/>
      <c r="I22" s="34" t="s">
        <v>83</v>
      </c>
      <c r="J22" s="49" t="s">
        <v>2</v>
      </c>
      <c r="L22" s="1" t="s">
        <v>137</v>
      </c>
      <c r="M22" s="57">
        <v>145.83000000000001</v>
      </c>
    </row>
    <row r="23" spans="3:13" x14ac:dyDescent="0.25">
      <c r="C23" s="1" t="s">
        <v>84</v>
      </c>
      <c r="D23" s="51" t="s">
        <v>2</v>
      </c>
      <c r="H23"/>
      <c r="I23" s="34" t="s">
        <v>84</v>
      </c>
      <c r="J23" s="49" t="s">
        <v>2</v>
      </c>
      <c r="L23" s="1" t="s">
        <v>138</v>
      </c>
      <c r="M23" s="57">
        <v>134.61000000000001</v>
      </c>
    </row>
    <row r="24" spans="3:13" x14ac:dyDescent="0.25">
      <c r="C24" s="1" t="s">
        <v>85</v>
      </c>
      <c r="D24" s="51" t="s">
        <v>2</v>
      </c>
      <c r="H24"/>
      <c r="I24" s="34" t="s">
        <v>85</v>
      </c>
      <c r="J24" s="49" t="s">
        <v>2</v>
      </c>
      <c r="L24" s="1" t="s">
        <v>139</v>
      </c>
      <c r="M24" s="57">
        <v>129.62</v>
      </c>
    </row>
    <row r="25" spans="3:13" x14ac:dyDescent="0.25">
      <c r="C25" s="1" t="s">
        <v>86</v>
      </c>
      <c r="D25" s="51" t="s">
        <v>2</v>
      </c>
      <c r="H25"/>
      <c r="I25" s="34" t="s">
        <v>86</v>
      </c>
      <c r="J25" s="49" t="s">
        <v>2</v>
      </c>
      <c r="L25" s="1" t="s">
        <v>140</v>
      </c>
      <c r="M25" s="57">
        <v>67.3</v>
      </c>
    </row>
    <row r="26" spans="3:13" x14ac:dyDescent="0.25">
      <c r="C26" s="1" t="s">
        <v>87</v>
      </c>
      <c r="D26" s="51" t="s">
        <v>2</v>
      </c>
      <c r="F26" s="3" t="s">
        <v>147</v>
      </c>
      <c r="H26"/>
      <c r="I26" s="34" t="s">
        <v>87</v>
      </c>
      <c r="J26" s="49" t="s">
        <v>2</v>
      </c>
      <c r="L26" s="1" t="s">
        <v>141</v>
      </c>
      <c r="M26" s="57">
        <v>66.03</v>
      </c>
    </row>
    <row r="27" spans="3:13" x14ac:dyDescent="0.25">
      <c r="C27" s="1" t="s">
        <v>88</v>
      </c>
      <c r="D27" s="51" t="s">
        <v>2</v>
      </c>
      <c r="F27" s="4" t="s">
        <v>123</v>
      </c>
      <c r="H27"/>
      <c r="I27" s="34" t="s">
        <v>88</v>
      </c>
      <c r="J27" s="49" t="s">
        <v>2</v>
      </c>
      <c r="L27" s="1" t="s">
        <v>142</v>
      </c>
      <c r="M27" s="57">
        <v>159.09</v>
      </c>
    </row>
    <row r="28" spans="3:13" x14ac:dyDescent="0.25">
      <c r="C28" s="1" t="s">
        <v>89</v>
      </c>
      <c r="D28" s="51" t="s">
        <v>2</v>
      </c>
      <c r="F28" s="52" t="s">
        <v>124</v>
      </c>
      <c r="H28"/>
      <c r="I28" s="34" t="s">
        <v>89</v>
      </c>
      <c r="J28" s="49" t="s">
        <v>2</v>
      </c>
      <c r="L28" s="1" t="s">
        <v>143</v>
      </c>
      <c r="M28" s="57">
        <v>269.23</v>
      </c>
    </row>
    <row r="29" spans="3:13" x14ac:dyDescent="0.25">
      <c r="C29" s="1" t="s">
        <v>90</v>
      </c>
      <c r="D29" s="51" t="s">
        <v>2</v>
      </c>
      <c r="H29"/>
      <c r="I29" s="34" t="s">
        <v>90</v>
      </c>
      <c r="J29" s="49" t="s">
        <v>2</v>
      </c>
      <c r="L29" s="1" t="s">
        <v>144</v>
      </c>
      <c r="M29" s="57">
        <v>350</v>
      </c>
    </row>
    <row r="30" spans="3:13" x14ac:dyDescent="0.25">
      <c r="C30" s="1" t="s">
        <v>91</v>
      </c>
      <c r="D30" s="51" t="s">
        <v>2</v>
      </c>
      <c r="I30" s="34" t="s">
        <v>91</v>
      </c>
      <c r="J30" s="49" t="s">
        <v>2</v>
      </c>
      <c r="L30" s="1" t="s">
        <v>145</v>
      </c>
      <c r="M30" s="57">
        <v>14.58</v>
      </c>
    </row>
    <row r="31" spans="3:13" x14ac:dyDescent="0.25">
      <c r="C31" s="1" t="s">
        <v>92</v>
      </c>
      <c r="D31" s="51" t="s">
        <v>2</v>
      </c>
      <c r="I31" s="34" t="s">
        <v>92</v>
      </c>
      <c r="J31" s="49" t="s">
        <v>2</v>
      </c>
      <c r="L31" s="1" t="s">
        <v>146</v>
      </c>
      <c r="M31" s="57">
        <v>1.75</v>
      </c>
    </row>
    <row r="32" spans="3:13" x14ac:dyDescent="0.25">
      <c r="C32" s="1" t="s">
        <v>93</v>
      </c>
      <c r="D32" s="51" t="s">
        <v>2</v>
      </c>
      <c r="I32" s="34" t="s">
        <v>97</v>
      </c>
      <c r="J32" s="49" t="s">
        <v>2</v>
      </c>
    </row>
    <row r="33" spans="3:10" x14ac:dyDescent="0.25">
      <c r="C33" s="1" t="s">
        <v>94</v>
      </c>
      <c r="D33" s="51" t="s">
        <v>2</v>
      </c>
      <c r="I33" s="34" t="s">
        <v>98</v>
      </c>
      <c r="J33" s="49" t="s">
        <v>2</v>
      </c>
    </row>
    <row r="34" spans="3:10" x14ac:dyDescent="0.25">
      <c r="C34" s="1" t="s">
        <v>95</v>
      </c>
      <c r="D34" s="51" t="s">
        <v>2</v>
      </c>
      <c r="I34" s="34" t="s">
        <v>99</v>
      </c>
      <c r="J34" s="49" t="s">
        <v>2</v>
      </c>
    </row>
    <row r="35" spans="3:10" x14ac:dyDescent="0.25">
      <c r="C35" s="1" t="s">
        <v>96</v>
      </c>
      <c r="D35" s="51" t="s">
        <v>2</v>
      </c>
      <c r="I35" s="34" t="s">
        <v>100</v>
      </c>
      <c r="J35" s="49" t="s">
        <v>2</v>
      </c>
    </row>
    <row r="36" spans="3:10" x14ac:dyDescent="0.25">
      <c r="C36" s="1" t="s">
        <v>97</v>
      </c>
      <c r="D36" s="51" t="s">
        <v>2</v>
      </c>
      <c r="I36" s="34" t="s">
        <v>101</v>
      </c>
      <c r="J36" s="49" t="s">
        <v>2</v>
      </c>
    </row>
    <row r="37" spans="3:10" x14ac:dyDescent="0.25">
      <c r="C37" s="1" t="s">
        <v>98</v>
      </c>
      <c r="D37" s="51" t="s">
        <v>2</v>
      </c>
      <c r="I37" s="34" t="s">
        <v>102</v>
      </c>
      <c r="J37" s="49" t="s">
        <v>2</v>
      </c>
    </row>
    <row r="38" spans="3:10" x14ac:dyDescent="0.25">
      <c r="C38" s="1" t="s">
        <v>99</v>
      </c>
      <c r="D38" s="51" t="s">
        <v>2</v>
      </c>
      <c r="I38" s="34" t="s">
        <v>103</v>
      </c>
      <c r="J38" s="49" t="s">
        <v>2</v>
      </c>
    </row>
    <row r="39" spans="3:10" x14ac:dyDescent="0.25">
      <c r="C39" s="1" t="s">
        <v>100</v>
      </c>
      <c r="D39" s="51" t="s">
        <v>2</v>
      </c>
      <c r="I39" s="34" t="s">
        <v>104</v>
      </c>
      <c r="J39" s="49" t="s">
        <v>2</v>
      </c>
    </row>
    <row r="40" spans="3:10" x14ac:dyDescent="0.25">
      <c r="C40" s="1" t="s">
        <v>101</v>
      </c>
      <c r="D40" s="51" t="s">
        <v>2</v>
      </c>
      <c r="I40" s="34" t="s">
        <v>105</v>
      </c>
      <c r="J40" s="49" t="s">
        <v>2</v>
      </c>
    </row>
    <row r="41" spans="3:10" x14ac:dyDescent="0.25">
      <c r="C41" s="1" t="s">
        <v>102</v>
      </c>
      <c r="D41" s="51" t="s">
        <v>2</v>
      </c>
      <c r="I41" s="34" t="s">
        <v>106</v>
      </c>
      <c r="J41" s="49" t="s">
        <v>2</v>
      </c>
    </row>
    <row r="42" spans="3:10" x14ac:dyDescent="0.25">
      <c r="C42" s="1" t="s">
        <v>103</v>
      </c>
      <c r="D42" s="51" t="s">
        <v>2</v>
      </c>
      <c r="I42" s="34" t="s">
        <v>107</v>
      </c>
      <c r="J42" s="49" t="s">
        <v>2</v>
      </c>
    </row>
    <row r="43" spans="3:10" x14ac:dyDescent="0.25">
      <c r="C43" s="1" t="s">
        <v>104</v>
      </c>
      <c r="D43" s="51" t="s">
        <v>2</v>
      </c>
      <c r="I43" s="34" t="s">
        <v>108</v>
      </c>
      <c r="J43" s="49" t="s">
        <v>2</v>
      </c>
    </row>
    <row r="44" spans="3:10" x14ac:dyDescent="0.25">
      <c r="C44" s="1" t="s">
        <v>105</v>
      </c>
      <c r="D44" s="51" t="s">
        <v>2</v>
      </c>
      <c r="I44" s="34" t="s">
        <v>109</v>
      </c>
      <c r="J44" s="49" t="s">
        <v>2</v>
      </c>
    </row>
    <row r="45" spans="3:10" x14ac:dyDescent="0.25">
      <c r="C45" s="1" t="s">
        <v>106</v>
      </c>
      <c r="D45" s="51" t="s">
        <v>2</v>
      </c>
      <c r="I45" s="34" t="s">
        <v>110</v>
      </c>
      <c r="J45" s="49" t="s">
        <v>2</v>
      </c>
    </row>
    <row r="46" spans="3:10" x14ac:dyDescent="0.25">
      <c r="C46" s="1" t="s">
        <v>107</v>
      </c>
      <c r="D46" s="51" t="s">
        <v>2</v>
      </c>
      <c r="I46" s="34" t="s">
        <v>111</v>
      </c>
      <c r="J46" s="49" t="s">
        <v>2</v>
      </c>
    </row>
    <row r="47" spans="3:10" x14ac:dyDescent="0.25">
      <c r="C47" s="1" t="s">
        <v>108</v>
      </c>
      <c r="D47" s="51" t="s">
        <v>2</v>
      </c>
      <c r="I47" s="34" t="s">
        <v>112</v>
      </c>
      <c r="J47" s="49" t="s">
        <v>2</v>
      </c>
    </row>
    <row r="48" spans="3:10" x14ac:dyDescent="0.25">
      <c r="C48" s="1" t="s">
        <v>109</v>
      </c>
      <c r="D48" s="51" t="s">
        <v>2</v>
      </c>
      <c r="I48" s="34" t="s">
        <v>113</v>
      </c>
      <c r="J48" s="49" t="s">
        <v>2</v>
      </c>
    </row>
    <row r="49" spans="3:10" x14ac:dyDescent="0.25">
      <c r="C49" s="1" t="s">
        <v>110</v>
      </c>
      <c r="D49" s="51" t="s">
        <v>2</v>
      </c>
      <c r="I49" s="35" t="s">
        <v>116</v>
      </c>
      <c r="J49" s="50" t="s">
        <v>2</v>
      </c>
    </row>
    <row r="50" spans="3:10" x14ac:dyDescent="0.25">
      <c r="C50" s="1" t="s">
        <v>111</v>
      </c>
      <c r="D50" s="51" t="s">
        <v>2</v>
      </c>
      <c r="I50" s="48" t="s">
        <v>117</v>
      </c>
      <c r="J50" s="50" t="s">
        <v>2</v>
      </c>
    </row>
    <row r="51" spans="3:10" x14ac:dyDescent="0.25">
      <c r="C51" s="1" t="s">
        <v>112</v>
      </c>
      <c r="D51" s="51" t="s">
        <v>2</v>
      </c>
      <c r="I51" s="48" t="s">
        <v>118</v>
      </c>
      <c r="J51" s="50" t="s">
        <v>2</v>
      </c>
    </row>
    <row r="52" spans="3:10" x14ac:dyDescent="0.25">
      <c r="C52" s="1" t="s">
        <v>113</v>
      </c>
      <c r="D52" s="51" t="s">
        <v>2</v>
      </c>
      <c r="I52" s="48" t="s">
        <v>119</v>
      </c>
      <c r="J52" s="50" t="s">
        <v>2</v>
      </c>
    </row>
    <row r="53" spans="3:10" x14ac:dyDescent="0.25">
      <c r="C53" s="1" t="s">
        <v>114</v>
      </c>
      <c r="D53" s="51" t="s">
        <v>2</v>
      </c>
      <c r="I53" s="48" t="s">
        <v>120</v>
      </c>
      <c r="J53" s="50" t="s">
        <v>2</v>
      </c>
    </row>
    <row r="54" spans="3:10" x14ac:dyDescent="0.25">
      <c r="C54" s="1" t="s">
        <v>115</v>
      </c>
      <c r="D54" s="51" t="s">
        <v>2</v>
      </c>
      <c r="I54" s="48" t="s">
        <v>121</v>
      </c>
      <c r="J54" s="50" t="s">
        <v>2</v>
      </c>
    </row>
    <row r="55" spans="3:10" x14ac:dyDescent="0.25">
      <c r="C55" s="1" t="s">
        <v>116</v>
      </c>
      <c r="D55" s="51" t="s">
        <v>2</v>
      </c>
      <c r="I55" s="48" t="s">
        <v>122</v>
      </c>
      <c r="J55" s="50" t="s">
        <v>2</v>
      </c>
    </row>
    <row r="56" spans="3:10" x14ac:dyDescent="0.25">
      <c r="C56" s="1" t="s">
        <v>117</v>
      </c>
      <c r="D56" s="51" t="s">
        <v>2</v>
      </c>
    </row>
    <row r="57" spans="3:10" x14ac:dyDescent="0.25">
      <c r="C57" s="1" t="s">
        <v>118</v>
      </c>
      <c r="D57" s="51" t="s">
        <v>2</v>
      </c>
    </row>
    <row r="58" spans="3:10" x14ac:dyDescent="0.25">
      <c r="C58" s="1" t="s">
        <v>119</v>
      </c>
      <c r="D58" s="51" t="s">
        <v>2</v>
      </c>
    </row>
    <row r="59" spans="3:10" x14ac:dyDescent="0.25">
      <c r="C59" s="1" t="s">
        <v>120</v>
      </c>
      <c r="D59" s="51" t="s">
        <v>2</v>
      </c>
    </row>
    <row r="60" spans="3:10" x14ac:dyDescent="0.25">
      <c r="C60" s="1" t="s">
        <v>121</v>
      </c>
      <c r="D60" s="51" t="s">
        <v>2</v>
      </c>
    </row>
    <row r="61" spans="3:10" x14ac:dyDescent="0.25">
      <c r="C61" s="1" t="s">
        <v>122</v>
      </c>
      <c r="D61" s="51" t="s">
        <v>2</v>
      </c>
    </row>
  </sheetData>
  <mergeCells count="1">
    <mergeCell ref="L16:M16"/>
  </mergeCells>
  <pageMargins left="0.7" right="0.7" top="0.75" bottom="0.75" header="0.3" footer="0.3"/>
  <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4"/>
  <sheetViews>
    <sheetView workbookViewId="0"/>
  </sheetViews>
  <sheetFormatPr defaultRowHeight="15" x14ac:dyDescent="0.25"/>
  <cols>
    <col min="1" max="1" width="9.140625" customWidth="1"/>
  </cols>
  <sheetData>
    <row r="1" spans="1:1" x14ac:dyDescent="0.25">
      <c r="A1" t="s">
        <v>74</v>
      </c>
    </row>
    <row r="54" spans="3:4" x14ac:dyDescent="0.25">
      <c r="C54">
        <v>5</v>
      </c>
      <c r="D54" t="s">
        <v>151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8"/>
  <sheetViews>
    <sheetView workbookViewId="0"/>
  </sheetViews>
  <sheetFormatPr defaultRowHeight="15" x14ac:dyDescent="0.25"/>
  <sheetData>
    <row r="1" spans="1:7" x14ac:dyDescent="0.25">
      <c r="A1" s="9" t="s">
        <v>36</v>
      </c>
      <c r="F1" s="9" t="s">
        <v>0</v>
      </c>
    </row>
    <row r="4" spans="1:7" x14ac:dyDescent="0.25">
      <c r="B4" s="9" t="s">
        <v>5</v>
      </c>
      <c r="D4" s="9" t="s">
        <v>34</v>
      </c>
      <c r="E4" s="9" t="s">
        <v>5</v>
      </c>
      <c r="G4" s="9" t="s">
        <v>34</v>
      </c>
    </row>
    <row r="5" spans="1:7" x14ac:dyDescent="0.25">
      <c r="B5" s="9" t="s">
        <v>4</v>
      </c>
      <c r="D5" s="9" t="s">
        <v>1</v>
      </c>
      <c r="E5" s="9" t="s">
        <v>4</v>
      </c>
      <c r="G5" s="9" t="s">
        <v>1</v>
      </c>
    </row>
    <row r="8" spans="1:7" x14ac:dyDescent="0.25">
      <c r="C8" s="9" t="s">
        <v>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8"/>
  <sheetViews>
    <sheetView workbookViewId="0"/>
  </sheetViews>
  <sheetFormatPr defaultRowHeight="15" x14ac:dyDescent="0.25"/>
  <sheetData>
    <row r="1" spans="1:7" x14ac:dyDescent="0.25">
      <c r="A1" s="9" t="s">
        <v>36</v>
      </c>
      <c r="F1" s="9" t="s">
        <v>0</v>
      </c>
    </row>
    <row r="4" spans="1:7" x14ac:dyDescent="0.25">
      <c r="B4" s="9" t="s">
        <v>5</v>
      </c>
      <c r="D4" s="9" t="s">
        <v>34</v>
      </c>
      <c r="E4" s="9" t="s">
        <v>5</v>
      </c>
      <c r="G4" s="9" t="s">
        <v>34</v>
      </c>
    </row>
    <row r="5" spans="1:7" x14ac:dyDescent="0.25">
      <c r="B5" s="9" t="s">
        <v>4</v>
      </c>
      <c r="D5" s="9" t="s">
        <v>1</v>
      </c>
      <c r="E5" s="9" t="s">
        <v>4</v>
      </c>
      <c r="G5" s="9" t="s">
        <v>1</v>
      </c>
    </row>
    <row r="8" spans="1:7" x14ac:dyDescent="0.25">
      <c r="C8" s="9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C P P _ E n t r y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 i : t y p e = " S a n d b o x E d i t o r T a b l e W i d g e t V i e w M o d e l K e y " & g t ; & l t ; T a b l e N a m e & g t ; C P P _ E n t r y & l t ; / T a b l e N a m e & g t ; & l t ; / K e y & g t ; & l t ; M a i n t a i n e r 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d j u s t e d   A m o u n t & l t ; / K e y & g t ; & l t ; / a : K e y & g t ; & l t ; a : V a l u e 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m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m o u n t   o n   P a y   C h e c k & l t ; / K e y & g t ; & l t ; / a : K e y & g t ; & l t ; a : V a l u e 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s s i g n m e n t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r d e n   A l l o c a t e d & l t ; / K e y & g t ; & l t ; / a : K e y & g t ; & l t ; a : V a l u e 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u s e   o f   I n a c t i v i t y 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h a r g e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h e c k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l a s s i f i c a t i o n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  W o r k e d & l t ; / K e y & g t ; & l t ; / a : K e y & g t ; & l t ; a : V a l u e 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s c r i p t i o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i m e n s i o n   S e t  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o c u m e n t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o c u m e n t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a r n e d   P a y   C y c l e 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a r n e d   P a y   C y c l e   P e r i o d & l t ; / K e y & g t ; & l t ; / a : K e y & g t ; & l t ; a : V a l u e 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a r n e d   P a y   C y c l e   T e r m & l t ; / K e y & g t ; & l t ; / a : K e y & g t ; & l t ; a : V a l u e 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a r n e d   P e r i o d   E n d 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a r n e d   P e r i o d   S t a r t 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m p l o y e e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m p l o y e r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n t r y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n t r y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d i n g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/ L   P o s t 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o b a l   D i m e n s i o n   3 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o b a l   D i m e n s i o n   4 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o b a l   D i m e n s i o n   5 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o b a l   D i m e n s i o n   6 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o b a l   D i m e n s i o n   7 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o b a l   D i m e n s i o n   8 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H R   J o b 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H R   P o s i t i o n 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H R   P o s i t i o n   L e d g e r   E n t r y 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H R   R e q u e s t 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n s u r a b l e   H o u r s & l t ; / K e y & g t ; & l t ; / a : K e y & g t ; & l t ; a : V a l u e 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o b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o b   T a s k 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o u r n a l   B a t c h 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e d g e r   P o s t i n g 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c a l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 C y c l e 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 C y c l e   P e r i o d & l t ; / K e y & g t ; & l t ; / a : K e y & g t ; & l t ; a : V a l u e 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 C y c l e   T e r m & l t ; / K e y & g t ; & l t ; / a : K e y & g t ; & l t ; a : V a l u e 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 P e r i o d   E n d 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 P e r i o d   S t a r t 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r o l l   C o n t r o l 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r o l l   C o n t r o l 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r o l l   C o n t r o l 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r o l l   P o s t i n g   G r o u p & l t ; / K e y & g t ; & l t ; / a : K e y & g t ; & l t ; a : V a l u e 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s t i n g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a s o n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o n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u l a r   P a y & l t ; / K e y & g t ; & l t ; / a : K e y & g t ; & l t ; a : V a l u e 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p o r t i n g   A u t h o r i t y 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p o r t i n g   A u t h o r i t y 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s o u r c e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O E   R e f . 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o u r c e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a x   T y p e 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a x a b l e   A m o u n t & l t ; / K e y & g t ; & l t ; / a : K e y & g t ; & l t ; a : V a l u e 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e m p   A m o u n t & l t ; / K e y & g t ; & l t ; / a : K e y & g t ; & l t ; a : V a l u e 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U n i o n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U s e r  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  L e d g e r   E n t r y 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  L e d g e r   P o s t i n g & l t ; / K e y & g t ; & l t ; / a : K e y & g t ; & l t ; a : V a l u e 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W o r k   R e p o r t i n g   A u t h o r i t y 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W o r k   T y p e 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P a y r o l l _ L e d g e r _ E n t r y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 i : t y p e = " S a n d b o x E d i t o r T a b l e W i d g e t V i e w M o d e l K e y " & g t ; & l t ; T a b l e N a m e & g t ; P a y r o l l _ L e d g e r _ E n t r y & l t ; / T a b l e N a m e & g t ; & l t ; / K e y & g t ; & l t ; M a i n t a i n e r 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d j u s t e d   A m o u n t & l t ; / K e y & g t ; & l t ; / a : K e y & g t ; & l t ; a : V a l u e 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m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m o u n t   o n   P a y   C h e c k & l t ; / K e y & g t ; & l t ; / a : K e y & g t ; & l t ; a : V a l u e 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s s i g n m e n t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r d e n   A l l o c a t e d & l t ; / K e y & g t ; & l t ; / a : K e y & g t ; & l t ; a : V a l u e 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u s e   o f   I n a c t i v i t y 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h a r g e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h e c k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l a s s i f i c a t i o n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  W o r k e d & l t ; / K e y & g t ; & l t ; / a : K e y & g t ; & l t ; a : V a l u e 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s c r i p t i o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i m e n s i o n   S e t  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o c u m e n t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o c u m e n t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a r n e d   P a y   C y c l e 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a r n e d   P a y   C y c l e   P e r i o d & l t ; / K e y & g t ; & l t ; / a : K e y & g t ; & l t ; a : V a l u e 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a r n e d   P a y   C y c l e   T e r m & l t ; / K e y & g t ; & l t ; / a : K e y & g t ; & l t ; a : V a l u e 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a r n e d   P e r i o d   E n d 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a r n e d   P e r i o d   S t a r t 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m p l o y e e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m p l o y e r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n t r y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n t r y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d i n g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/ L   P o s t 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o b a l   D i m e n s i o n   3 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o b a l   D i m e n s i o n   4 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o b a l   D i m e n s i o n   5 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o b a l   D i m e n s i o n   6 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o b a l   D i m e n s i o n   7 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o b a l   D i m e n s i o n   8 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H R   J o b 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H R   P o s i t i o n 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H R   P o s i t i o n   L e d g e r   E n t r y 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H R   R e q u e s t 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n s u r a b l e   H o u r s & l t ; / K e y & g t ; & l t ; / a : K e y & g t ; & l t ; a : V a l u e 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o b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o b   T a s k 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J o u r n a l   B a t c h 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e d g e r   P o s t i n g 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c a l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 C y c l e 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 C y c l e   P e r i o d & l t ; / K e y & g t ; & l t ; / a : K e y & g t ; & l t ; a : V a l u e 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 C y c l e   T e r m & l t ; / K e y & g t ; & l t ; / a : K e y & g t ; & l t ; a : V a l u e 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 P e r i o d   E n d 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 P e r i o d   S t a r t 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r o l l   C o n t r o l 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r o l l   C o n t r o l 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r o l l   C o n t r o l 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r o l l   P o s t i n g   G r o u p & l t ; / K e y & g t ; & l t ; / a : K e y & g t ; & l t ; a : V a l u e 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s t i n g  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a s o n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o n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u l a r   P a y & l t ; / K e y & g t ; & l t ; / a : K e y & g t ; & l t ; a : V a l u e 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p o r t i n g   A u t h o r i t y 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p o r t i n g   A u t h o r i t y 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s o u r c e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O E   R e f . 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o u r c e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a x   T y p e 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a x a b l e   A m o u n t & l t ; / K e y & g t ; & l t ; / a : K e y & g t ; & l t ; a : V a l u e 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e m p   A m o u n t & l t ; / K e y & g t ; & l t ; / a : K e y & g t ; & l t ; a : V a l u e 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U n i o n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U s e r  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  L e d g e r   E n t r y 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e n d o r   L e d g e r   P o s t i n g & l t ; / K e y & g t ; & l t ; / a : K e y & g t ; & l t ; a : V a l u e 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W o r k   R e p o r t i n g   A u t h o r i t y 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W o r k   T y p e   C o d e & l t ; / K e y & g t ; & l t ; / a : K e y & g t ; & l t ; a : V a l u e 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C P P _ P A Y C O D E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 i : t y p e = " S a n d b o x E d i t o r T a b l e W i d g e t V i e w M o d e l K e y " & g t ; & l t ; T a b l e N a m e & g t ; C P P _ P A Y C O D E S & l t ; / T a b l e N a m e & g t ; & l t ; / K e y & g t ; & l t ; M a i n t a i n e r 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P P _ C O D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  o r  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E m p l o y e e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 i : t y p e = " S a n d b o x E d i t o r T a b l e W i d g e t V i e w M o d e l K e y " & g t ; & l t ; T a b l e N a m e & g t ; E m p l o y e e & l t ; / T a b l e N a m e & g t ; & l t ; / K e y & g t ; & l t ; M a i n t a i n e r 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m p l o y e e   N o . & l t ; / K e y & g t ; & l t ; / a : K e y & g t ; & l t ; a : V a l u e 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C P P _ P A Y R O L L _ C O D E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 i : t y p e = " S a n d b o x E d i t o r T a b l e W i d g e t V i e w M o d e l K e y " & g t ; & l t ; T a b l e N a m e & g t ; C P P _ P A Y R O L L _ C O D E S & l t ; / T a b l e N a m e & g t ; & l t ; / K e y & g t ; & l t ; M a i n t a i n e r 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 C O N T R O L & l t ; / K e y & g t ; & l t ; / a : K e y & g t ; & l t ; a : V a l u e 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P P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P a y _ P e r i o d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 i : t y p e = " S a n d b o x E d i t o r T a b l e W i d g e t V i e w M o d e l K e y " & g t ; & l t ; T a b l e N a m e & g t ; P a y _ P e r i o d & l t ; / T a b l e N a m e & g t ; & l t ; / K e y & g t ; & l t ; M a i n t a i n e r 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y   P e r i o d & l t ; / K e y & g t ; & l t ; / a : K e y & g t ; & l t ; a : V a l u e 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4 f c 6 6 b 5 2 - f c a 6 - 4 5 1 5 - b 6 2 6 - 5 a 9 9 3 1 b 1 8 7 e e " > < C u s t o m C o n t e n t > < ! [ C D A T A [ < ? x m l   v e r s i o n = " 1 . 0 "   e n c o d i n g = " u t f - 1 6 " ? > < S e t t i n g s > < C a l c u l a t e d F i e l d s > < i t e m > < M e a s u r e N a m e > E a r n e d   A m o u n t < / M e a s u r e N a m e > < D i s p l a y N a m e > E a r n e d   A m o u n t < / D i s p l a y N a m e > < V i s i b l e > F a l s e < / V i s i b l e > < / i t e m > < i t e m > < M e a s u r e N a m e > C P P   A m o u n t < / M e a s u r e N a m e > < D i s p l a y N a m e > C P P   A m o u n t < / D i s p l a y N a m e > < V i s i b l e > F a l s e < / V i s i b l e > < / i t e m > < i t e m > < M e a s u r e N a m e > R R S P   E x c l u s i o n < / M e a s u r e N a m e > < D i s p l a y N a m e > R R S P   E x c l u s i o n < / D i s p l a y N a m e > < V i s i b l e > F a l s e < / V i s i b l e > < / i t e m > < i t e m > < M e a s u r e N a m e > C P P   B a s e < / M e a s u r e N a m e > < D i s p l a y N a m e > C P P   B a s e 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8 4 c 1 7 f b a - 4 4 0 2 - 4 6 2 5 - a 3 0 4 - 5 5 f d c 2 4 3 7 b b 4 " > < C u s t o m C o n t e n t > < ! [ C D A T A [ < ? x m l   v e r s i o n = " 1 . 0 "   e n c o d i n g = " u t f - 1 6 " ? > < S e t t i n g s > < C a l c u l a t e d F i e l d s > < i t e m > < M e a s u r e N a m e > E a r n e d   A m o u n t < / M e a s u r e N a m e > < D i s p l a y N a m e > E a r n e d   A m o u n t < / D i s p l a y N a m e > < V i s i b l e > F a l s e < / V i s i b l e > < / i t e m > < i t e m > < M e a s u r e N a m e > C P P   A m o u n t < / M e a s u r e N a m e > < D i s p l a y N a m e > C P P   A m o u n t < / D i s p l a y N a m e > < V i s i b l e > F a l s e < / V i s i b l e > < / i t e m > < i t e m > < M e a s u r e N a m e > R R S P   E x c l u s i o n < / M e a s u r e N a m e > < D i s p l a y N a m e > R R S P   E x c l u s i o n < / D i s p l a y N a m e > < V i s i b l e > F a l s e < / V i s i b l e > < / i t e m > < i t e m > < M e a s u r e N a m e > C P P   B a s e < / M e a s u r e N a m e > < D i s p l a y N a m e > C P P   B a s e 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C P P _ P A Y C O D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 C P P _ C O D E S < / s t r i n g > < / k e y > < v a l u e > < i n t > 1 0 8 < / i n t > < / v a l u e > < / i t e m > < i t e m > < k e y > < s t r i n g > Y   o r   N < / s t r i n g > < / k e y > < v a l u e > < i n t > 7 2 < / i n t > < / v a l u e > < / i t e m > < / C o l u m n W i d t h s > < C o l u m n D i s p l a y I n d e x > < i t e m > < k e y > < s t r i n g > C P P _ C O D E S < / s t r i n g > < / k e y > < v a l u e > < i n t > 0 < / i n t > < / v a l u e > < / i t e m > < i t e m > < k e y > < s t r i n g > Y   o r  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 C P P _ E n t r y < / E x c e l T a b l e N a m e > < G e m i n i T a b l e I d > C P P _ E n t r y < / G e m i n i T a b l e I d > < L i n k e d C o l u m n L i s t   / > < U p d a t e N e e d e d > t r u e < / U p d a t e N e e d e d > < R o w C o u n t > 0 < / R o w C o u n t > < / L i n k e d T a b l e I n f o > < L i n k e d T a b l e I n f o > < E x c e l T a b l e N a m e > P a y r o l l _ L e d g e r _ E n t r y < / E x c e l T a b l e N a m e > < G e m i n i T a b l e I d > P a y r o l l _ L e d g e r _ E n t r y < / G e m i n i T a b l e I d > < L i n k e d C o l u m n L i s t   / > < U p d a t e N e e d e d > t r u e < / U p d a t e N e e d e d > < R o w C o u n t > 0 < / R o w C o u n t > < / L i n k e d T a b l e I n f o > < L i n k e d T a b l e I n f o > < E x c e l T a b l e N a m e > C P P _ P A Y C O D E S < / E x c e l T a b l e N a m e > < G e m i n i T a b l e I d > C P P _ P A Y C O D E S 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 E m p l o y e e < / E x c e l T a b l e N a m e > < G e m i n i T a b l e I d > E m p l o y e e < / G e m i n i T a b l e I d > < L i n k e d C o l u m n L i s t   / > < U p d a t e N e e d e d > t r u e < / U p d a t e N e e d e d > < R o w C o u n t > 0 < / R o w C o u n t > < / L i n k e d T a b l e I n f o > < L i n k e d T a b l e I n f o > < E x c e l T a b l e N a m e > P a y _ P e r i o d < / E x c e l T a b l e N a m e > < G e m i n i T a b l e I d > P a y _ P e r i o d 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P a y _ P e r i o d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 P a y   P e r i o d < / s t r i n g > < / k e y > < v a l u e > < i n t > 1 0 2 < / i n t > < / v a l u e > < / i t e m > < / C o l u m n W i d t h s > < C o l u m n D i s p l a y I n d e x > < i t e m > < k e y > < s t r i n g > P a y   P e r i o d 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C P P _ P A Y R O L L _ C O D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 P A Y   C O N T R O L < / s t r i n g > < / k e y > < v a l u e > < i n t > 1 2 0 < / i n t > < / v a l u e > < / i t e m > < i t e m > < k e y > < s t r i n g > C P P < / s t r i n g > < / k e y > < v a l u e > < i n t > 6 0 < / i n t > < / v a l u e > < / i t e m > < / C o l u m n W i d t h s > < C o l u m n D i s p l a y I n d e x > < i t e m > < k e y > < s t r i n g > P A Y   C O N T R O L < / s t r i n g > < / k e y > < v a l u e > < i n t > 0 < / i n t > < / v a l u e > < / i t e m > < i t e m > < k e y > < s t r i n g > C P P 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C P P _ E n t r y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 A d j u s t e d   A m o u n t < / s t r i n g > < / k e y > < v a l u e > < i n t > 1 4 5 < / i n t > < / v a l u e > < / i t e m > < i t e m > < k e y > < s t r i n g > A m o u n t < / s t r i n g > < / k e y > < v a l u e > < i n t > 8 6 < / i n t > < / v a l u e > < / i t e m > < i t e m > < k e y > < s t r i n g > A m o u n t   o n   P a y   C h e c k < / s t r i n g > < / k e y > < v a l u e > < i n t > 1 7 0 < / i n t > < / v a l u e > < / i t e m > < i t e m > < k e y > < s t r i n g > A s s i g n m e n t   T y p e < / s t r i n g > < / k e y > < v a l u e > < i n t > 1 4 1 < / i n t > < / v a l u e > < / i t e m > < i t e m > < k e y > < s t r i n g > B u r d e n   A l l o c a t e d < / s t r i n g > < / k e y > < v a l u e > < i n t > 1 4 3 < / i n t > < / v a l u e > < / i t e m > < i t e m > < k e y > < s t r i n g > C a u s e   o f   I n a c t i v i t y   C o d e < / s t r i n g > < / k e y > < v a l u e > < i n t > 1 8 3 < / i n t > < / v a l u e > < / i t e m > < i t e m > < k e y > < s t r i n g > C h a r g e a b l e < / s t r i n g > < / k e y > < v a l u e > < i n t > 1 0 6 < / i n t > < / v a l u e > < / i t e m > < i t e m > < k e y > < s t r i n g > C h e c k   N o . < / s t r i n g > < / k e y > < v a l u e > < i n t > 9 8 < / i n t > < / v a l u e > < / i t e m > < i t e m > < k e y > < s t r i n g > C l a s s i f i c a t i o n   C o d e < / s t r i n g > < / k e y > < v a l u e > < i n t > 1 5 1 < / i n t > < / v a l u e > < / i t e m > < i t e m > < k e y > < s t r i n g > D a t e   W o r k e d < / s t r i n g > < / k e y > < v a l u e > < i n t > 1 1 6 < / i n t > < / v a l u e > < / i t e m > < i t e m > < k e y > < s t r i n g > D e s c r i p t i o n < / s t r i n g > < / k e y > < v a l u e > < i n t > 1 0 6 < / i n t > < / v a l u e > < / i t e m > < i t e m > < k e y > < s t r i n g > D i m e n s i o n   S e t   I D < / s t r i n g > < / k e y > < v a l u e > < i n t > 1 4 2 < / i n t > < / v a l u e > < / i t e m > < i t e m > < k e y > < s t r i n g > D o c u m e n t   N o . < / s t r i n g > < / k e y > < v a l u e > < i n t > 1 2 5 < / i n t > < / v a l u e > < / i t e m > < i t e m > < k e y > < s t r i n g > D o c u m e n t   T y p e < / s t r i n g > < / k e y > < v a l u e > < i n t > 1 3 2 < / i n t > < / v a l u e > < / i t e m > < i t e m > < k e y > < s t r i n g > E a r n e d   P a y   C y c l e   C o d e < / s t r i n g > < / k e y > < v a l u e > < i n t > 1 7 5 < / i n t > < / v a l u e > < / i t e m > < i t e m > < k e y > < s t r i n g > E a r n e d   P a y   C y c l e   P e r i o d < / s t r i n g > < / k e y > < v a l u e > < i n t > 1 8 4 < / i n t > < / v a l u e > < / i t e m > < i t e m > < k e y > < s t r i n g > E a r n e d   P a y   C y c l e   T e r m < / s t r i n g > < / k e y > < v a l u e > < i n t > 1 7 4 < / i n t > < / v a l u e > < / i t e m > < i t e m > < k e y > < s t r i n g > E a r n e d   P e r i o d   E n d   D a t e < / s t r i n g > < / k e y > < v a l u e > < i n t > 1 8 1 < / i n t > < / v a l u e > < / i t e m > < i t e m > < k e y > < s t r i n g > E a r n e d   P e r i o d   S t a r t   D a t e < / s t r i n g > < / k e y > < v a l u e > < i n t > 1 8 7 < / i n t > < / v a l u e > < / i t e m > < i t e m > < k e y > < s t r i n g > E m p l o y e e   N o . < / s t r i n g > < / k e y > < v a l u e > < i n t > 1 2 3 < / i n t > < / v a l u e > < / i t e m > < i t e m > < k e y > < s t r i n g > E m p l o y e r   N o . < / s t r i n g > < / k e y > < v a l u e > < i n t > 1 2 0 < / i n t > < / v a l u e > < / i t e m > < i t e m > < k e y > < s t r i n g > E n t r y   D a t e < / s t r i n g > < / k e y > < v a l u e > < i n t > 1 0 0 < / i n t > < / v a l u e > < / i t e m > < i t e m > < k e y > < s t r i n g > E n t r y   N o . < / s t r i n g > < / k e y > < v a l u e > < i n t > 9 3 < / i n t > < / v a l u e > < / i t e m > < i t e m > < k e y > < s t r i n g > F u n d i n g   C o d e < / s t r i n g > < / k e y > < v a l u e > < i n t > 1 2 1 < / i n t > < / v a l u e > < / i t e m > < i t e m > < k e y > < s t r i n g > G / L   P o s t   T y p e < / s t r i n g > < / k e y > < v a l u e > < i n t > 1 1 9 < / i n t > < / v a l u e > < / i t e m > < i t e m > < k e y > < s t r i n g > G l o b a l   D i m e n s i o n   3   C o d e < / s t r i n g > < / k e y > < v a l u e > < i n t > 1 9 1 < / i n t > < / v a l u e > < / i t e m > < i t e m > < k e y > < s t r i n g > G l o b a l   D i m e n s i o n   4   C o d e < / s t r i n g > < / k e y > < v a l u e > < i n t > 1 9 1 < / i n t > < / v a l u e > < / i t e m > < i t e m > < k e y > < s t r i n g > G l o b a l   D i m e n s i o n   5   C o d e < / s t r i n g > < / k e y > < v a l u e > < i n t > 1 9 1 < / i n t > < / v a l u e > < / i t e m > < i t e m > < k e y > < s t r i n g > G l o b a l   D i m e n s i o n   6   C o d e < / s t r i n g > < / k e y > < v a l u e > < i n t > 1 9 1 < / i n t > < / v a l u e > < / i t e m > < i t e m > < k e y > < s t r i n g > G l o b a l   D i m e n s i o n   7   C o d e < / s t r i n g > < / k e y > < v a l u e > < i n t > 1 9 1 < / i n t > < / v a l u e > < / i t e m > < i t e m > < k e y > < s t r i n g > G l o b a l   D i m e n s i o n   8   C o d e < / s t r i n g > < / k e y > < v a l u e > < i n t > 1 9 1 < / i n t > < / v a l u e > < / i t e m > < i t e m > < k e y > < s t r i n g > H R   J o b   C o d e < / s t r i n g > < / k e y > < v a l u e > < i n t > 1 1 2 < / i n t > < / v a l u e > < / i t e m > < i t e m > < k e y > < s t r i n g > H R   P o s i t i o n   C o d e < / s t r i n g > < / k e y > < v a l u e > < i n t > 1 4 1 < / i n t > < / v a l u e > < / i t e m > < i t e m > < k e y > < s t r i n g > H R   P o s i t i o n   L e d g e r   E n t r y   N o . < / s t r i n g > < / k e y > < v a l u e > < i n t > 2 1 1 < / i n t > < / v a l u e > < / i t e m > < i t e m > < k e y > < s t r i n g > H R   R e q u e s t   N o . < / s t r i n g > < / k e y > < v a l u e > < i n t > 1 3 2 < / i n t > < / v a l u e > < / i t e m > < i t e m > < k e y > < s t r i n g > I n s u r a b l e   H o u r s < / s t r i n g > < / k e y > < v a l u e > < i n t > 1 3 3 < / i n t > < / v a l u e > < / i t e m > < i t e m > < k e y > < s t r i n g > J o b   N o . < / s t r i n g > < / k e y > < v a l u e > < i n t > 8 2 < / i n t > < / v a l u e > < / i t e m > < i t e m > < k e y > < s t r i n g > J o b   T a s k   N o . < / s t r i n g > < / k e y > < v a l u e > < i n t > 1 1 1 < / i n t > < / v a l u e > < / i t e m > < i t e m > < k e y > < s t r i n g > J o u r n a l   B a t c h   N a m e < / s t r i n g > < / k e y > < v a l u e > < i n t > 1 5 8 < / i n t > < / v a l u e > < / i t e m > < i t e m > < k e y > < s t r i n g > L e d g e r   P o s t i n g   D a t e < / s t r i n g > < / k e y > < v a l u e > < i n t > 1 5 8 < / i n t > < / v a l u e > < / i t e m > < i t e m > < k e y > < s t r i n g > L o c a l i t y < / s t r i n g > < / k e y > < v a l u e > < i n t > 8 3 < / i n t > < / v a l u e > < / i t e m > < i t e m > < k e y > < s t r i n g > P a y   C y c l e   C o d e < / s t r i n g > < / k e y > < v a l u e > < i n t > 1 2 9 < / i n t > < / v a l u e > < / i t e m > < i t e m > < k e y > < s t r i n g > P a y   C y c l e   P e r i o d < / s t r i n g > < / k e y > < v a l u e > < i n t > 1 3 8 < / i n t > < / v a l u e > < / i t e m > < i t e m > < k e y > < s t r i n g > P a y   C y c l e   T e r m < / s t r i n g > < / k e y > < v a l u e > < i n t > 1 2 8 < / i n t > < / v a l u e > < / i t e m > < i t e m > < k e y > < s t r i n g > P a y   D a t e < / s t r i n g > < / k e y > < v a l u e > < i n t > 9 0 < / i n t > < / v a l u e > < / i t e m > < i t e m > < k e y > < s t r i n g > P a y   P e r i o d   E n d   D a t e < / s t r i n g > < / k e y > < v a l u e > < i n t > 1 6 0 < / i n t > < / v a l u e > < / i t e m > < i t e m > < k e y > < s t r i n g > P a y   P e r i o d   S t a r t   D a t e < / s t r i n g > < / k e y > < v a l u e > < i n t > 1 6 6 < / i n t > < / v a l u e > < / i t e m > < i t e m > < k e y > < s t r i n g > P a y r o l l   C o n t r o l   C o d e < / s t r i n g > < / k e y > < v a l u e > < i n t > 1 6 3 < / i n t > < / v a l u e > < / i t e m > < i t e m > < k e y > < s t r i n g > P a y r o l l   C o n t r o l   N a m e < / s t r i n g > < / k e y > < v a l u e > < i n t > 1 6 8 < / i n t > < / v a l u e > < / i t e m > < i t e m > < k e y > < s t r i n g > P a y r o l l   C o n t r o l   T y p e < / s t r i n g > < / k e y > < v a l u e > < i n t > 1 6 0 < / i n t > < / v a l u e > < / i t e m > < i t e m > < k e y > < s t r i n g > P a y r o l l   P o s t i n g   G r o u p < / s t r i n g > < / k e y > < v a l u e > < i n t > 1 6 8 < / i n t > < / v a l u e > < / i t e m > < i t e m > < k e y > < s t r i n g > P o s t i n g   D a t e < / s t r i n g > < / k e y > < v a l u e > < i n t > 1 1 3 < / i n t > < / v a l u e > < / i t e m > < i t e m > < k e y > < s t r i n g > R e a s o n   C o d e < / s t r i n g > < / k e y > < v a l u e > < i n t > 1 1 6 < / i n t > < / v a l u e > < / i t e m > < i t e m > < k e y > < s t r i n g > R e g i o n   C o d e < / s t r i n g > < / k e y > < v a l u e > < i n t > 1 1 4 < / i n t > < / v a l u e > < / i t e m > < i t e m > < k e y > < s t r i n g > R e g u l a r   P a y < / s t r i n g > < / k e y > < v a l u e > < i n t > 1 0 8 < / i n t > < / v a l u e > < / i t e m > < i t e m > < k e y > < s t r i n g > R e p o r t i n g   A u t h o r i t y   C o d e < / s t r i n g > < / k e y > < v a l u e > < i n t > 1 9 3 < / i n t > < / v a l u e > < / i t e m > < i t e m > < k e y > < s t r i n g > R e p o r t i n g   A u t h o r i t y   T y p e < / s t r i n g > < / k e y > < v a l u e > < i n t > 1 9 0 < / i n t > < / v a l u e > < / i t e m > < i t e m > < k e y > < s t r i n g > R e s o u r c e   N o . < / s t r i n g > < / k e y > < v a l u e > < i n t > 1 1 8 < / i n t > < / v a l u e > < / i t e m > < i t e m > < k e y > < s t r i n g > R O E   R e f .   N o . < / s t r i n g > < / k e y > < v a l u e > < i n t > 1 1 3 < / i n t > < / v a l u e > < / i t e m > < i t e m > < k e y > < s t r i n g > S o u r c e   C o d e < / s t r i n g > < / k e y > < v a l u e > < i n t > 1 1 3 < / i n t > < / v a l u e > < / i t e m > < i t e m > < k e y > < s t r i n g > S t a t e < / s t r i n g > < / k e y > < v a l u e > < i n t > 6 8 < / i n t > < / v a l u e > < / i t e m > < i t e m > < k e y > < s t r i n g > T a x   T y p e   C o d e < / s t r i n g > < / k e y > < v a l u e > < i n t > 1 2 3 < / i n t > < / v a l u e > < / i t e m > < i t e m > < k e y > < s t r i n g > T a x a b l e   A m o u n t < / s t r i n g > < / k e y > < v a l u e > < i n t > 1 3 6 < / i n t > < / v a l u e > < / i t e m > < i t e m > < k e y > < s t r i n g > T e m p   A m o u n t < / s t r i n g > < / k e y > < v a l u e > < i n t > 1 2 3 < / i n t > < / v a l u e > < / i t e m > < i t e m > < k e y > < s t r i n g > U n i o n   C o d e < / s t r i n g > < / k e y > < v a l u e > < i n t > 1 0 8 < / i n t > < / v a l u e > < / i t e m > < i t e m > < k e y > < s t r i n g > U s e r   I D < / s t r i n g > < / k e y > < v a l u e > < i n t > 8 0 < / i n t > < / v a l u e > < / i t e m > < i t e m > < k e y > < s t r i n g > V e n d o r   L e d g e r   E n t r y   N o . < / s t r i n g > < / k e y > < v a l u e > < i n t > 1 8 6 < / i n t > < / v a l u e > < / i t e m > < i t e m > < k e y > < s t r i n g > V e n d o r   L e d g e r   P o s t i n g < / s t r i n g > < / k e y > < v a l u e > < i n t > 1 7 4 < / i n t > < / v a l u e > < / i t e m > < i t e m > < k e y > < s t r i n g > W o r k   R e p o r t i n g   A u t h o r i t y   C o d e < / s t r i n g > < / k e y > < v a l u e > < i n t > 2 2 8 < / i n t > < / v a l u e > < / i t e m > < i t e m > < k e y > < s t r i n g > W o r k   T y p e   C o d e < / s t r i n g > < / k e y > < v a l u e > < i n t > 1 3 5 < / i n t > < / v a l u e > < / i t e m > < / C o l u m n W i d t h s > < C o l u m n D i s p l a y I n d e x > < i t e m > < k e y > < s t r i n g > A d j u s t e d   A m o u n t < / s t r i n g > < / k e y > < v a l u e > < i n t > 0 < / i n t > < / v a l u e > < / i t e m > < i t e m > < k e y > < s t r i n g > A m o u n t < / s t r i n g > < / k e y > < v a l u e > < i n t > 1 < / i n t > < / v a l u e > < / i t e m > < i t e m > < k e y > < s t r i n g > A m o u n t   o n   P a y   C h e c k < / s t r i n g > < / k e y > < v a l u e > < i n t > 2 < / i n t > < / v a l u e > < / i t e m > < i t e m > < k e y > < s t r i n g > A s s i g n m e n t   T y p e < / s t r i n g > < / k e y > < v a l u e > < i n t > 3 < / i n t > < / v a l u e > < / i t e m > < i t e m > < k e y > < s t r i n g > B u r d e n   A l l o c a t e d < / s t r i n g > < / k e y > < v a l u e > < i n t > 4 < / i n t > < / v a l u e > < / i t e m > < i t e m > < k e y > < s t r i n g > C a u s e   o f   I n a c t i v i t y   C o d e < / s t r i n g > < / k e y > < v a l u e > < i n t > 5 < / i n t > < / v a l u e > < / i t e m > < i t e m > < k e y > < s t r i n g > C h a r g e a b l e < / s t r i n g > < / k e y > < v a l u e > < i n t > 6 < / i n t > < / v a l u e > < / i t e m > < i t e m > < k e y > < s t r i n g > C h e c k   N o . < / s t r i n g > < / k e y > < v a l u e > < i n t > 7 < / i n t > < / v a l u e > < / i t e m > < i t e m > < k e y > < s t r i n g > C l a s s i f i c a t i o n   C o d e < / s t r i n g > < / k e y > < v a l u e > < i n t > 8 < / i n t > < / v a l u e > < / i t e m > < i t e m > < k e y > < s t r i n g > D a t e   W o r k e d < / s t r i n g > < / k e y > < v a l u e > < i n t > 9 < / i n t > < / v a l u e > < / i t e m > < i t e m > < k e y > < s t r i n g > D e s c r i p t i o n < / s t r i n g > < / k e y > < v a l u e > < i n t > 1 0 < / i n t > < / v a l u e > < / i t e m > < i t e m > < k e y > < s t r i n g > D i m e n s i o n   S e t   I D < / s t r i n g > < / k e y > < v a l u e > < i n t > 1 1 < / i n t > < / v a l u e > < / i t e m > < i t e m > < k e y > < s t r i n g > D o c u m e n t   N o . < / s t r i n g > < / k e y > < v a l u e > < i n t > 1 2 < / i n t > < / v a l u e > < / i t e m > < i t e m > < k e y > < s t r i n g > D o c u m e n t   T y p e < / s t r i n g > < / k e y > < v a l u e > < i n t > 1 3 < / i n t > < / v a l u e > < / i t e m > < i t e m > < k e y > < s t r i n g > E a r n e d   P a y   C y c l e   C o d e < / s t r i n g > < / k e y > < v a l u e > < i n t > 1 4 < / i n t > < / v a l u e > < / i t e m > < i t e m > < k e y > < s t r i n g > E a r n e d   P a y   C y c l e   P e r i o d < / s t r i n g > < / k e y > < v a l u e > < i n t > 1 5 < / i n t > < / v a l u e > < / i t e m > < i t e m > < k e y > < s t r i n g > E a r n e d   P a y   C y c l e   T e r m < / s t r i n g > < / k e y > < v a l u e > < i n t > 1 6 < / i n t > < / v a l u e > < / i t e m > < i t e m > < k e y > < s t r i n g > E a r n e d   P e r i o d   E n d   D a t e < / s t r i n g > < / k e y > < v a l u e > < i n t > 1 7 < / i n t > < / v a l u e > < / i t e m > < i t e m > < k e y > < s t r i n g > E a r n e d   P e r i o d   S t a r t   D a t e < / s t r i n g > < / k e y > < v a l u e > < i n t > 1 8 < / i n t > < / v a l u e > < / i t e m > < i t e m > < k e y > < s t r i n g > E m p l o y e e   N o . < / s t r i n g > < / k e y > < v a l u e > < i n t > 1 9 < / i n t > < / v a l u e > < / i t e m > < i t e m > < k e y > < s t r i n g > E m p l o y e r   N o . < / s t r i n g > < / k e y > < v a l u e > < i n t > 2 0 < / i n t > < / v a l u e > < / i t e m > < i t e m > < k e y > < s t r i n g > E n t r y   D a t e < / s t r i n g > < / k e y > < v a l u e > < i n t > 2 1 < / i n t > < / v a l u e > < / i t e m > < i t e m > < k e y > < s t r i n g > E n t r y   N o . < / s t r i n g > < / k e y > < v a l u e > < i n t > 2 2 < / i n t > < / v a l u e > < / i t e m > < i t e m > < k e y > < s t r i n g > F u n d i n g   C o d e < / s t r i n g > < / k e y > < v a l u e > < i n t > 2 3 < / i n t > < / v a l u e > < / i t e m > < i t e m > < k e y > < s t r i n g > G / L   P o s t   T y p e < / s t r i n g > < / k e y > < v a l u e > < i n t > 2 4 < / i n t > < / v a l u e > < / i t e m > < i t e m > < k e y > < s t r i n g > G l o b a l   D i m e n s i o n   3   C o d e < / s t r i n g > < / k e y > < v a l u e > < i n t > 2 5 < / i n t > < / v a l u e > < / i t e m > < i t e m > < k e y > < s t r i n g > G l o b a l   D i m e n s i o n   4   C o d e < / s t r i n g > < / k e y > < v a l u e > < i n t > 2 6 < / i n t > < / v a l u e > < / i t e m > < i t e m > < k e y > < s t r i n g > G l o b a l   D i m e n s i o n   5   C o d e < / s t r i n g > < / k e y > < v a l u e > < i n t > 2 7 < / i n t > < / v a l u e > < / i t e m > < i t e m > < k e y > < s t r i n g > G l o b a l   D i m e n s i o n   6   C o d e < / s t r i n g > < / k e y > < v a l u e > < i n t > 2 8 < / i n t > < / v a l u e > < / i t e m > < i t e m > < k e y > < s t r i n g > G l o b a l   D i m e n s i o n   7   C o d e < / s t r i n g > < / k e y > < v a l u e > < i n t > 2 9 < / i n t > < / v a l u e > < / i t e m > < i t e m > < k e y > < s t r i n g > G l o b a l   D i m e n s i o n   8   C o d e < / s t r i n g > < / k e y > < v a l u e > < i n t > 3 0 < / i n t > < / v a l u e > < / i t e m > < i t e m > < k e y > < s t r i n g > H R   J o b   C o d e < / s t r i n g > < / k e y > < v a l u e > < i n t > 3 1 < / i n t > < / v a l u e > < / i t e m > < i t e m > < k e y > < s t r i n g > H R   P o s i t i o n   C o d e < / s t r i n g > < / k e y > < v a l u e > < i n t > 3 2 < / i n t > < / v a l u e > < / i t e m > < i t e m > < k e y > < s t r i n g > H R   P o s i t i o n   L e d g e r   E n t r y   N o . < / s t r i n g > < / k e y > < v a l u e > < i n t > 3 3 < / i n t > < / v a l u e > < / i t e m > < i t e m > < k e y > < s t r i n g > H R   R e q u e s t   N o . < / s t r i n g > < / k e y > < v a l u e > < i n t > 3 4 < / i n t > < / v a l u e > < / i t e m > < i t e m > < k e y > < s t r i n g > I n s u r a b l e   H o u r s < / s t r i n g > < / k e y > < v a l u e > < i n t > 3 5 < / i n t > < / v a l u e > < / i t e m > < i t e m > < k e y > < s t r i n g > J o b   N o . < / s t r i n g > < / k e y > < v a l u e > < i n t > 3 6 < / i n t > < / v a l u e > < / i t e m > < i t e m > < k e y > < s t r i n g > J o b   T a s k   N o . < / s t r i n g > < / k e y > < v a l u e > < i n t > 3 7 < / i n t > < / v a l u e > < / i t e m > < i t e m > < k e y > < s t r i n g > J o u r n a l   B a t c h   N a m e < / s t r i n g > < / k e y > < v a l u e > < i n t > 3 8 < / i n t > < / v a l u e > < / i t e m > < i t e m > < k e y > < s t r i n g > L e d g e r   P o s t i n g   D a t e < / s t r i n g > < / k e y > < v a l u e > < i n t > 3 9 < / i n t > < / v a l u e > < / i t e m > < i t e m > < k e y > < s t r i n g > L o c a l i t y < / s t r i n g > < / k e y > < v a l u e > < i n t > 4 0 < / i n t > < / v a l u e > < / i t e m > < i t e m > < k e y > < s t r i n g > P a y   C y c l e   C o d e < / s t r i n g > < / k e y > < v a l u e > < i n t > 4 1 < / i n t > < / v a l u e > < / i t e m > < i t e m > < k e y > < s t r i n g > P a y   C y c l e   P e r i o d < / s t r i n g > < / k e y > < v a l u e > < i n t > 4 2 < / i n t > < / v a l u e > < / i t e m > < i t e m > < k e y > < s t r i n g > P a y   C y c l e   T e r m < / s t r i n g > < / k e y > < v a l u e > < i n t > 4 3 < / i n t > < / v a l u e > < / i t e m > < i t e m > < k e y > < s t r i n g > P a y   D a t e < / s t r i n g > < / k e y > < v a l u e > < i n t > 4 4 < / i n t > < / v a l u e > < / i t e m > < i t e m > < k e y > < s t r i n g > P a y   P e r i o d   E n d   D a t e < / s t r i n g > < / k e y > < v a l u e > < i n t > 4 5 < / i n t > < / v a l u e > < / i t e m > < i t e m > < k e y > < s t r i n g > P a y   P e r i o d   S t a r t   D a t e < / s t r i n g > < / k e y > < v a l u e > < i n t > 4 6 < / i n t > < / v a l u e > < / i t e m > < i t e m > < k e y > < s t r i n g > P a y r o l l   C o n t r o l   C o d e < / s t r i n g > < / k e y > < v a l u e > < i n t > 4 7 < / i n t > < / v a l u e > < / i t e m > < i t e m > < k e y > < s t r i n g > P a y r o l l   C o n t r o l   N a m e < / s t r i n g > < / k e y > < v a l u e > < i n t > 4 8 < / i n t > < / v a l u e > < / i t e m > < i t e m > < k e y > < s t r i n g > P a y r o l l   C o n t r o l   T y p e < / s t r i n g > < / k e y > < v a l u e > < i n t > 4 9 < / i n t > < / v a l u e > < / i t e m > < i t e m > < k e y > < s t r i n g > P a y r o l l   P o s t i n g   G r o u p < / s t r i n g > < / k e y > < v a l u e > < i n t > 5 0 < / i n t > < / v a l u e > < / i t e m > < i t e m > < k e y > < s t r i n g > P o s t i n g   D a t e < / s t r i n g > < / k e y > < v a l u e > < i n t > 5 1 < / i n t > < / v a l u e > < / i t e m > < i t e m > < k e y > < s t r i n g > R e a s o n   C o d e < / s t r i n g > < / k e y > < v a l u e > < i n t > 5 2 < / i n t > < / v a l u e > < / i t e m > < i t e m > < k e y > < s t r i n g > R e g i o n   C o d e < / s t r i n g > < / k e y > < v a l u e > < i n t > 5 3 < / i n t > < / v a l u e > < / i t e m > < i t e m > < k e y > < s t r i n g > R e g u l a r   P a y < / s t r i n g > < / k e y > < v a l u e > < i n t > 5 4 < / i n t > < / v a l u e > < / i t e m > < i t e m > < k e y > < s t r i n g > R e p o r t i n g   A u t h o r i t y   C o d e < / s t r i n g > < / k e y > < v a l u e > < i n t > 5 5 < / i n t > < / v a l u e > < / i t e m > < i t e m > < k e y > < s t r i n g > R e p o r t i n g   A u t h o r i t y   T y p e < / s t r i n g > < / k e y > < v a l u e > < i n t > 5 6 < / i n t > < / v a l u e > < / i t e m > < i t e m > < k e y > < s t r i n g > R e s o u r c e   N o . < / s t r i n g > < / k e y > < v a l u e > < i n t > 5 7 < / i n t > < / v a l u e > < / i t e m > < i t e m > < k e y > < s t r i n g > R O E   R e f .   N o . < / s t r i n g > < / k e y > < v a l u e > < i n t > 5 8 < / i n t > < / v a l u e > < / i t e m > < i t e m > < k e y > < s t r i n g > S o u r c e   C o d e < / s t r i n g > < / k e y > < v a l u e > < i n t > 5 9 < / i n t > < / v a l u e > < / i t e m > < i t e m > < k e y > < s t r i n g > S t a t e < / s t r i n g > < / k e y > < v a l u e > < i n t > 6 0 < / i n t > < / v a l u e > < / i t e m > < i t e m > < k e y > < s t r i n g > T a x   T y p e   C o d e < / s t r i n g > < / k e y > < v a l u e > < i n t > 6 1 < / i n t > < / v a l u e > < / i t e m > < i t e m > < k e y > < s t r i n g > T a x a b l e   A m o u n t < / s t r i n g > < / k e y > < v a l u e > < i n t > 6 2 < / i n t > < / v a l u e > < / i t e m > < i t e m > < k e y > < s t r i n g > T e m p   A m o u n t < / s t r i n g > < / k e y > < v a l u e > < i n t > 6 3 < / i n t > < / v a l u e > < / i t e m > < i t e m > < k e y > < s t r i n g > U n i o n   C o d e < / s t r i n g > < / k e y > < v a l u e > < i n t > 6 4 < / i n t > < / v a l u e > < / i t e m > < i t e m > < k e y > < s t r i n g > U s e r   I D < / s t r i n g > < / k e y > < v a l u e > < i n t > 6 5 < / i n t > < / v a l u e > < / i t e m > < i t e m > < k e y > < s t r i n g > V e n d o r   L e d g e r   E n t r y   N o . < / s t r i n g > < / k e y > < v a l u e > < i n t > 6 6 < / i n t > < / v a l u e > < / i t e m > < i t e m > < k e y > < s t r i n g > V e n d o r   L e d g e r   P o s t i n g < / s t r i n g > < / k e y > < v a l u e > < i n t > 6 7 < / i n t > < / v a l u e > < / i t e m > < i t e m > < k e y > < s t r i n g > W o r k   R e p o r t i n g   A u t h o r i t y   C o d e < / s t r i n g > < / k e y > < v a l u e > < i n t > 6 8 < / i n t > < / v a l u e > < / i t e m > < i t e m > < k e y > < s t r i n g > W o r k   T y p e   C o d e < / s t r i n g > < / k e y > < v a l u e > < i n t > 6 9 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2 d 7 3 1 c d - 7 f a 7 - 4 3 1 e - a 1 3 b - 1 8 8 b 8 b 2 1 4 5 d 1 " > < C u s t o m C o n t e n t > < ! [ C D A T A [ < ? x m l   v e r s i o n = " 1 . 0 "   e n c o d i n g = " u t f - 1 6 " ? > < S e t t i n g s > < C a l c u l a t e d F i e l d s > < i t e m > < M e a s u r e N a m e > E a r n e d   A m o u n t < / M e a s u r e N a m e > < D i s p l a y N a m e > E a r n e d   A m o u n t < / D i s p l a y N a m e > < V i s i b l e > F a l s e < / V i s i b l e > < / i t e m > < i t e m > < M e a s u r e N a m e > C P P   A m o u n t < / M e a s u r e N a m e > < D i s p l a y N a m e > C P P   A m o u n t 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E m p l o y e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 E m p l o y e e   N o . < / s t r i n g > < / k e y > < v a l u e > < i n t > 1 2 3 < / i n t > < / v a l u e > < / i t e m > < / C o l u m n W i d t h s > < C o l u m n D i s p l a y I n d e x > < i t e m > < k e y > < s t r i n g > E m p l o y e e   N o . 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P a y r o l l _ L e d g e r _ E n t r y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 / & g t ; & l t ; C o l u m n W i d t h s & g t ; & l t ; i t e m & g t ; & l t ; k e y & g t ; & l t ; s t r i n g & g t ; A d j u s t e d   A m o u n t & l t ; / s t r i n g & g t ; & l t ; / k e y & g t ; & l t ; v a l u e & g t ; & l t ; i n t & g t ; 2 6 7 & l t ; / i n t & g t ; & l t ; / v a l u e & g t ; & l t ; / i t e m & g t ; & l t ; i t e m & g t ; & l t ; k e y & g t ; & l t ; s t r i n g & g t ; A m o u n t & l t ; / s t r i n g & g t ; & l t ; / k e y & g t ; & l t ; v a l u e & g t ; & l t ; i n t & g t ; 8 6 & l t ; / i n t & g t ; & l t ; / v a l u e & g t ; & l t ; / i t e m & g t ; & l t ; i t e m & g t ; & l t ; k e y & g t ; & l t ; s t r i n g & g t ; A m o u n t   o n   P a y   C h e c k & l t ; / s t r i n g & g t ; & l t ; / k e y & g t ; & l t ; v a l u e & g t ; & l t ; i n t & g t ; 1 7 0 & l t ; / i n t & g t ; & l t ; / v a l u e & g t ; & l t ; / i t e m & g t ; & l t ; i t e m & g t ; & l t ; k e y & g t ; & l t ; s t r i n g & g t ; A s s i g n m e n t   T y p e & l t ; / s t r i n g & g t ; & l t ; / k e y & g t ; & l t ; v a l u e & g t ; & l t ; i n t & g t ; 1 4 1 & l t ; / i n t & g t ; & l t ; / v a l u e & g t ; & l t ; / i t e m & g t ; & l t ; i t e m & g t ; & l t ; k e y & g t ; & l t ; s t r i n g & g t ; B u r d e n   A l l o c a t e d & l t ; / s t r i n g & g t ; & l t ; / k e y & g t ; & l t ; v a l u e & g t ; & l t ; i n t & g t ; 1 4 3 & l t ; / i n t & g t ; & l t ; / v a l u e & g t ; & l t ; / i t e m & g t ; & l t ; i t e m & g t ; & l t ; k e y & g t ; & l t ; s t r i n g & g t ; C a u s e   o f   I n a c t i v i t y   C o d e & l t ; / s t r i n g & g t ; & l t ; / k e y & g t ; & l t ; v a l u e & g t ; & l t ; i n t & g t ; 1 8 3 & l t ; / i n t & g t ; & l t ; / v a l u e & g t ; & l t ; / i t e m & g t ; & l t ; i t e m & g t ; & l t ; k e y & g t ; & l t ; s t r i n g & g t ; C h a r g e a b l e & l t ; / s t r i n g & g t ; & l t ; / k e y & g t ; & l t ; v a l u e & g t ; & l t ; i n t & g t ; 1 0 6 & l t ; / i n t & g t ; & l t ; / v a l u e & g t ; & l t ; / i t e m & g t ; & l t ; i t e m & g t ; & l t ; k e y & g t ; & l t ; s t r i n g & g t ; C h e c k   N o . & l t ; / s t r i n g & g t ; & l t ; / k e y & g t ; & l t ; v a l u e & g t ; & l t ; i n t & g t ; 9 8 & l t ; / i n t & g t ; & l t ; / v a l u e & g t ; & l t ; / i t e m & g t ; & l t ; i t e m & g t ; & l t ; k e y & g t ; & l t ; s t r i n g & g t ; C l a s s i f i c a t i o n   C o d e & l t ; / s t r i n g & g t ; & l t ; / k e y & g t ; & l t ; v a l u e & g t ; & l t ; i n t & g t ; 1 5 1 & l t ; / i n t & g t ; & l t ; / v a l u e & g t ; & l t ; / i t e m & g t ; & l t ; i t e m & g t ; & l t ; k e y & g t ; & l t ; s t r i n g & g t ; D a t e   W o r k e d & l t ; / s t r i n g & g t ; & l t ; / k e y & g t ; & l t ; v a l u e & g t ; & l t ; i n t & g t ; 1 1 6 & l t ; / i n t & g t ; & l t ; / v a l u e & g t ; & l t ; / i t e m & g t ; & l t ; i t e m & g t ; & l t ; k e y & g t ; & l t ; s t r i n g & g t ; D e s c r i p t i o n & l t ; / s t r i n g & g t ; & l t ; / k e y & g t ; & l t ; v a l u e & g t ; & l t ; i n t & g t ; 1 0 6 & l t ; / i n t & g t ; & l t ; / v a l u e & g t ; & l t ; / i t e m & g t ; & l t ; i t e m & g t ; & l t ; k e y & g t ; & l t ; s t r i n g & g t ; D i m e n s i o n   S e t   I D & l t ; / s t r i n g & g t ; & l t ; / k e y & g t ; & l t ; v a l u e & g t ; & l t ; i n t & g t ; 1 4 2 & l t ; / i n t & g t ; & l t ; / v a l u e & g t ; & l t ; / i t e m & g t ; & l t ; i t e m & g t ; & l t ; k e y & g t ; & l t ; s t r i n g & g t ; D o c u m e n t   N o . & l t ; / s t r i n g & g t ; & l t ; / k e y & g t ; & l t ; v a l u e & g t ; & l t ; i n t & g t ; 1 2 5 & l t ; / i n t & g t ; & l t ; / v a l u e & g t ; & l t ; / i t e m & g t ; & l t ; i t e m & g t ; & l t ; k e y & g t ; & l t ; s t r i n g & g t ; D o c u m e n t   T y p e & l t ; / s t r i n g & g t ; & l t ; / k e y & g t ; & l t ; v a l u e & g t ; & l t ; i n t & g t ; 1 3 2 & l t ; / i n t & g t ; & l t ; / v a l u e & g t ; & l t ; / i t e m & g t ; & l t ; i t e m & g t ; & l t ; k e y & g t ; & l t ; s t r i n g & g t ; E a r n e d   P a y   C y c l e   C o d e & l t ; / s t r i n g & g t ; & l t ; / k e y & g t ; & l t ; v a l u e & g t ; & l t ; i n t & g t ; 1 7 5 & l t ; / i n t & g t ; & l t ; / v a l u e & g t ; & l t ; / i t e m & g t ; & l t ; i t e m & g t ; & l t ; k e y & g t ; & l t ; s t r i n g & g t ; E a r n e d   P a y   C y c l e   P e r i o d & l t ; / s t r i n g & g t ; & l t ; / k e y & g t ; & l t ; v a l u e & g t ; & l t ; i n t & g t ; 1 8 4 & l t ; / i n t & g t ; & l t ; / v a l u e & g t ; & l t ; / i t e m & g t ; & l t ; i t e m & g t ; & l t ; k e y & g t ; & l t ; s t r i n g & g t ; E a r n e d   P a y   C y c l e   T e r m & l t ; / s t r i n g & g t ; & l t ; / k e y & g t ; & l t ; v a l u e & g t ; & l t ; i n t & g t ; 1 7 4 & l t ; / i n t & g t ; & l t ; / v a l u e & g t ; & l t ; / i t e m & g t ; & l t ; i t e m & g t ; & l t ; k e y & g t ; & l t ; s t r i n g & g t ; E a r n e d   P e r i o d   E n d   D a t e & l t ; / s t r i n g & g t ; & l t ; / k e y & g t ; & l t ; v a l u e & g t ; & l t ; i n t & g t ; 1 8 1 & l t ; / i n t & g t ; & l t ; / v a l u e & g t ; & l t ; / i t e m & g t ; & l t ; i t e m & g t ; & l t ; k e y & g t ; & l t ; s t r i n g & g t ; E a r n e d   P e r i o d   S t a r t   D a t e & l t ; / s t r i n g & g t ; & l t ; / k e y & g t ; & l t ; v a l u e & g t ; & l t ; i n t & g t ; 1 8 7 & l t ; / i n t & g t ; & l t ; / v a l u e & g t ; & l t ; / i t e m & g t ; & l t ; i t e m & g t ; & l t ; k e y & g t ; & l t ; s t r i n g & g t ; E m p l o y e e   N o . & l t ; / s t r i n g & g t ; & l t ; / k e y & g t ; & l t ; v a l u e & g t ; & l t ; i n t & g t ; 1 2 3 & l t ; / i n t & g t ; & l t ; / v a l u e & g t ; & l t ; / i t e m & g t ; & l t ; i t e m & g t ; & l t ; k e y & g t ; & l t ; s t r i n g & g t ; E m p l o y e r   N o . & l t ; / s t r i n g & g t ; & l t ; / k e y & g t ; & l t ; v a l u e & g t ; & l t ; i n t & g t ; 1 2 0 & l t ; / i n t & g t ; & l t ; / v a l u e & g t ; & l t ; / i t e m & g t ; & l t ; i t e m & g t ; & l t ; k e y & g t ; & l t ; s t r i n g & g t ; E n t r y   D a t e & l t ; / s t r i n g & g t ; & l t ; / k e y & g t ; & l t ; v a l u e & g t ; & l t ; i n t & g t ; 1 0 0 & l t ; / i n t & g t ; & l t ; / v a l u e & g t ; & l t ; / i t e m & g t ; & l t ; i t e m & g t ; & l t ; k e y & g t ; & l t ; s t r i n g & g t ; E n t r y   N o . & l t ; / s t r i n g & g t ; & l t ; / k e y & g t ; & l t ; v a l u e & g t ; & l t ; i n t & g t ; 9 3 & l t ; / i n t & g t ; & l t ; / v a l u e & g t ; & l t ; / i t e m & g t ; & l t ; i t e m & g t ; & l t ; k e y & g t ; & l t ; s t r i n g & g t ; F u n d i n g   C o d e & l t ; / s t r i n g & g t ; & l t ; / k e y & g t ; & l t ; v a l u e & g t ; & l t ; i n t & g t ; 1 2 1 & l t ; / i n t & g t ; & l t ; / v a l u e & g t ; & l t ; / i t e m & g t ; & l t ; i t e m & g t ; & l t ; k e y & g t ; & l t ; s t r i n g & g t ; G / L   P o s t   T y p e & l t ; / s t r i n g & g t ; & l t ; / k e y & g t ; & l t ; v a l u e & g t ; & l t ; i n t & g t ; 1 1 9 & l t ; / i n t & g t ; & l t ; / v a l u e & g t ; & l t ; / i t e m & g t ; & l t ; i t e m & g t ; & l t ; k e y & g t ; & l t ; s t r i n g & g t ; G l o b a l   D i m e n s i o n   3   C o d e & l t ; / s t r i n g & g t ; & l t ; / k e y & g t ; & l t ; v a l u e & g t ; & l t ; i n t & g t ; 1 9 1 & l t ; / i n t & g t ; & l t ; / v a l u e & g t ; & l t ; / i t e m & g t ; & l t ; i t e m & g t ; & l t ; k e y & g t ; & l t ; s t r i n g & g t ; G l o b a l   D i m e n s i o n   4   C o d e & l t ; / s t r i n g & g t ; & l t ; / k e y & g t ; & l t ; v a l u e & g t ; & l t ; i n t & g t ; 1 9 1 & l t ; / i n t & g t ; & l t ; / v a l u e & g t ; & l t ; / i t e m & g t ; & l t ; i t e m & g t ; & l t ; k e y & g t ; & l t ; s t r i n g & g t ; G l o b a l   D i m e n s i o n   5   C o d e & l t ; / s t r i n g & g t ; & l t ; / k e y & g t ; & l t ; v a l u e & g t ; & l t ; i n t & g t ; 1 9 1 & l t ; / i n t & g t ; & l t ; / v a l u e & g t ; & l t ; / i t e m & g t ; & l t ; i t e m & g t ; & l t ; k e y & g t ; & l t ; s t r i n g & g t ; G l o b a l   D i m e n s i o n   6   C o d e & l t ; / s t r i n g & g t ; & l t ; / k e y & g t ; & l t ; v a l u e & g t ; & l t ; i n t & g t ; 1 9 1 & l t ; / i n t & g t ; & l t ; / v a l u e & g t ; & l t ; / i t e m & g t ; & l t ; i t e m & g t ; & l t ; k e y & g t ; & l t ; s t r i n g & g t ; G l o b a l   D i m e n s i o n   7   C o d e & l t ; / s t r i n g & g t ; & l t ; / k e y & g t ; & l t ; v a l u e & g t ; & l t ; i n t & g t ; 1 9 1 & l t ; / i n t & g t ; & l t ; / v a l u e & g t ; & l t ; / i t e m & g t ; & l t ; i t e m & g t ; & l t ; k e y & g t ; & l t ; s t r i n g & g t ; G l o b a l   D i m e n s i o n   8   C o d e & l t ; / s t r i n g & g t ; & l t ; / k e y & g t ; & l t ; v a l u e & g t ; & l t ; i n t & g t ; 1 9 1 & l t ; / i n t & g t ; & l t ; / v a l u e & g t ; & l t ; / i t e m & g t ; & l t ; i t e m & g t ; & l t ; k e y & g t ; & l t ; s t r i n g & g t ; H R   J o b   C o d e & l t ; / s t r i n g & g t ; & l t ; / k e y & g t ; & l t ; v a l u e & g t ; & l t ; i n t & g t ; 1 1 2 & l t ; / i n t & g t ; & l t ; / v a l u e & g t ; & l t ; / i t e m & g t ; & l t ; i t e m & g t ; & l t ; k e y & g t ; & l t ; s t r i n g & g t ; H R   P o s i t i o n   C o d e & l t ; / s t r i n g & g t ; & l t ; / k e y & g t ; & l t ; v a l u e & g t ; & l t ; i n t & g t ; 1 4 1 & l t ; / i n t & g t ; & l t ; / v a l u e & g t ; & l t ; / i t e m & g t ; & l t ; i t e m & g t ; & l t ; k e y & g t ; & l t ; s t r i n g & g t ; H R   P o s i t i o n   L e d g e r   E n t r y   N o . & l t ; / s t r i n g & g t ; & l t ; / k e y & g t ; & l t ; v a l u e & g t ; & l t ; i n t & g t ; 2 1 1 & l t ; / i n t & g t ; & l t ; / v a l u e & g t ; & l t ; / i t e m & g t ; & l t ; i t e m & g t ; & l t ; k e y & g t ; & l t ; s t r i n g & g t ; H R   R e q u e s t   N o . & l t ; / s t r i n g & g t ; & l t ; / k e y & g t ; & l t ; v a l u e & g t ; & l t ; i n t & g t ; 1 3 2 & l t ; / i n t & g t ; & l t ; / v a l u e & g t ; & l t ; / i t e m & g t ; & l t ; i t e m & g t ; & l t ; k e y & g t ; & l t ; s t r i n g & g t ; I n s u r a b l e   H o u r s & l t ; / s t r i n g & g t ; & l t ; / k e y & g t ; & l t ; v a l u e & g t ; & l t ; i n t & g t ; 1 3 3 & l t ; / i n t & g t ; & l t ; / v a l u e & g t ; & l t ; / i t e m & g t ; & l t ; i t e m & g t ; & l t ; k e y & g t ; & l t ; s t r i n g & g t ; J o b   N o . & l t ; / s t r i n g & g t ; & l t ; / k e y & g t ; & l t ; v a l u e & g t ; & l t ; i n t & g t ; 8 2 & l t ; / i n t & g t ; & l t ; / v a l u e & g t ; & l t ; / i t e m & g t ; & l t ; i t e m & g t ; & l t ; k e y & g t ; & l t ; s t r i n g & g t ; J o b   T a s k   N o . & l t ; / s t r i n g & g t ; & l t ; / k e y & g t ; & l t ; v a l u e & g t ; & l t ; i n t & g t ; 1 1 1 & l t ; / i n t & g t ; & l t ; / v a l u e & g t ; & l t ; / i t e m & g t ; & l t ; i t e m & g t ; & l t ; k e y & g t ; & l t ; s t r i n g & g t ; J o u r n a l   B a t c h   N a m e & l t ; / s t r i n g & g t ; & l t ; / k e y & g t ; & l t ; v a l u e & g t ; & l t ; i n t & g t ; 1 5 8 & l t ; / i n t & g t ; & l t ; / v a l u e & g t ; & l t ; / i t e m & g t ; & l t ; i t e m & g t ; & l t ; k e y & g t ; & l t ; s t r i n g & g t ; L e d g e r   P o s t i n g   D a t e & l t ; / s t r i n g & g t ; & l t ; / k e y & g t ; & l t ; v a l u e & g t ; & l t ; i n t & g t ; 1 5 8 & l t ; / i n t & g t ; & l t ; / v a l u e & g t ; & l t ; / i t e m & g t ; & l t ; i t e m & g t ; & l t ; k e y & g t ; & l t ; s t r i n g & g t ; L o c a l i t y & l t ; / s t r i n g & g t ; & l t ; / k e y & g t ; & l t ; v a l u e & g t ; & l t ; i n t & g t ; 8 3 & l t ; / i n t & g t ; & l t ; / v a l u e & g t ; & l t ; / i t e m & g t ; & l t ; i t e m & g t ; & l t ; k e y & g t ; & l t ; s t r i n g & g t ; P a y   C y c l e   C o d e & l t ; / s t r i n g & g t ; & l t ; / k e y & g t ; & l t ; v a l u e & g t ; & l t ; i n t & g t ; 1 2 9 & l t ; / i n t & g t ; & l t ; / v a l u e & g t ; & l t ; / i t e m & g t ; & l t ; i t e m & g t ; & l t ; k e y & g t ; & l t ; s t r i n g & g t ; P a y   C y c l e   P e r i o d & l t ; / s t r i n g & g t ; & l t ; / k e y & g t ; & l t ; v a l u e & g t ; & l t ; i n t & g t ; 1 3 8 & l t ; / i n t & g t ; & l t ; / v a l u e & g t ; & l t ; / i t e m & g t ; & l t ; i t e m & g t ; & l t ; k e y & g t ; & l t ; s t r i n g & g t ; P a y   C y c l e   T e r m & l t ; / s t r i n g & g t ; & l t ; / k e y & g t ; & l t ; v a l u e & g t ; & l t ; i n t & g t ; 1 2 8 & l t ; / i n t & g t ; & l t ; / v a l u e & g t ; & l t ; / i t e m & g t ; & l t ; i t e m & g t ; & l t ; k e y & g t ; & l t ; s t r i n g & g t ; P a y   D a t e & l t ; / s t r i n g & g t ; & l t ; / k e y & g t ; & l t ; v a l u e & g t ; & l t ; i n t & g t ; 9 0 & l t ; / i n t & g t ; & l t ; / v a l u e & g t ; & l t ; / i t e m & g t ; & l t ; i t e m & g t ; & l t ; k e y & g t ; & l t ; s t r i n g & g t ; P a y   P e r i o d   E n d   D a t e & l t ; / s t r i n g & g t ; & l t ; / k e y & g t ; & l t ; v a l u e & g t ; & l t ; i n t & g t ; 1 6 0 & l t ; / i n t & g t ; & l t ; / v a l u e & g t ; & l t ; / i t e m & g t ; & l t ; i t e m & g t ; & l t ; k e y & g t ; & l t ; s t r i n g & g t ; P a y   P e r i o d   S t a r t   D a t e & l t ; / s t r i n g & g t ; & l t ; / k e y & g t ; & l t ; v a l u e & g t ; & l t ; i n t & g t ; 1 6 6 & l t ; / i n t & g t ; & l t ; / v a l u e & g t ; & l t ; / i t e m & g t ; & l t ; i t e m & g t ; & l t ; k e y & g t ; & l t ; s t r i n g & g t ; P a y r o l l   C o n t r o l   C o d e & l t ; / s t r i n g & g t ; & l t ; / k e y & g t ; & l t ; v a l u e & g t ; & l t ; i n t & g t ; 1 6 3 & l t ; / i n t & g t ; & l t ; / v a l u e & g t ; & l t ; / i t e m & g t ; & l t ; i t e m & g t ; & l t ; k e y & g t ; & l t ; s t r i n g & g t ; P a y r o l l   C o n t r o l   N a m e & l t ; / s t r i n g & g t ; & l t ; / k e y & g t ; & l t ; v a l u e & g t ; & l t ; i n t & g t ; 1 6 8 & l t ; / i n t & g t ; & l t ; / v a l u e & g t ; & l t ; / i t e m & g t ; & l t ; i t e m & g t ; & l t ; k e y & g t ; & l t ; s t r i n g & g t ; P a y r o l l   C o n t r o l   T y p e & l t ; / s t r i n g & g t ; & l t ; / k e y & g t ; & l t ; v a l u e & g t ; & l t ; i n t & g t ; 1 6 0 & l t ; / i n t & g t ; & l t ; / v a l u e & g t ; & l t ; / i t e m & g t ; & l t ; i t e m & g t ; & l t ; k e y & g t ; & l t ; s t r i n g & g t ; P a y r o l l   P o s t i n g   G r o u p & l t ; / s t r i n g & g t ; & l t ; / k e y & g t ; & l t ; v a l u e & g t ; & l t ; i n t & g t ; 1 6 8 & l t ; / i n t & g t ; & l t ; / v a l u e & g t ; & l t ; / i t e m & g t ; & l t ; i t e m & g t ; & l t ; k e y & g t ; & l t ; s t r i n g & g t ; P o s t i n g   D a t e & l t ; / s t r i n g & g t ; & l t ; / k e y & g t ; & l t ; v a l u e & g t ; & l t ; i n t & g t ; 1 1 3 & l t ; / i n t & g t ; & l t ; / v a l u e & g t ; & l t ; / i t e m & g t ; & l t ; i t e m & g t ; & l t ; k e y & g t ; & l t ; s t r i n g & g t ; R e a s o n   C o d e & l t ; / s t r i n g & g t ; & l t ; / k e y & g t ; & l t ; v a l u e & g t ; & l t ; i n t & g t ; 1 1 6 & l t ; / i n t & g t ; & l t ; / v a l u e & g t ; & l t ; / i t e m & g t ; & l t ; i t e m & g t ; & l t ; k e y & g t ; & l t ; s t r i n g & g t ; R e g i o n   C o d e & l t ; / s t r i n g & g t ; & l t ; / k e y & g t ; & l t ; v a l u e & g t ; & l t ; i n t & g t ; 1 1 4 & l t ; / i n t & g t ; & l t ; / v a l u e & g t ; & l t ; / i t e m & g t ; & l t ; i t e m & g t ; & l t ; k e y & g t ; & l t ; s t r i n g & g t ; R e g u l a r   P a y & l t ; / s t r i n g & g t ; & l t ; / k e y & g t ; & l t ; v a l u e & g t ; & l t ; i n t & g t ; 1 0 8 & l t ; / i n t & g t ; & l t ; / v a l u e & g t ; & l t ; / i t e m & g t ; & l t ; i t e m & g t ; & l t ; k e y & g t ; & l t ; s t r i n g & g t ; R e p o r t i n g   A u t h o r i t y   C o d e & l t ; / s t r i n g & g t ; & l t ; / k e y & g t ; & l t ; v a l u e & g t ; & l t ; i n t & g t ; 1 9 3 & l t ; / i n t & g t ; & l t ; / v a l u e & g t ; & l t ; / i t e m & g t ; & l t ; i t e m & g t ; & l t ; k e y & g t ; & l t ; s t r i n g & g t ; R e p o r t i n g   A u t h o r i t y   T y p e & l t ; / s t r i n g & g t ; & l t ; / k e y & g t ; & l t ; v a l u e & g t ; & l t ; i n t & g t ; 1 9 0 & l t ; / i n t & g t ; & l t ; / v a l u e & g t ; & l t ; / i t e m & g t ; & l t ; i t e m & g t ; & l t ; k e y & g t ; & l t ; s t r i n g & g t ; R e s o u r c e   N o . & l t ; / s t r i n g & g t ; & l t ; / k e y & g t ; & l t ; v a l u e & g t ; & l t ; i n t & g t ; 1 1 8 & l t ; / i n t & g t ; & l t ; / v a l u e & g t ; & l t ; / i t e m & g t ; & l t ; i t e m & g t ; & l t ; k e y & g t ; & l t ; s t r i n g & g t ; R O E   R e f .   N o . & l t ; / s t r i n g & g t ; & l t ; / k e y & g t ; & l t ; v a l u e & g t ; & l t ; i n t & g t ; 1 1 3 & l t ; / i n t & g t ; & l t ; / v a l u e & g t ; & l t ; / i t e m & g t ; & l t ; i t e m & g t ; & l t ; k e y & g t ; & l t ; s t r i n g & g t ; S o u r c e   C o d e & l t ; / s t r i n g & g t ; & l t ; / k e y & g t ; & l t ; v a l u e & g t ; & l t ; i n t & g t ; 1 1 3 & l t ; / i n t & g t ; & l t ; / v a l u e & g t ; & l t ; / i t e m & g t ; & l t ; i t e m & g t ; & l t ; k e y & g t ; & l t ; s t r i n g & g t ; S t a t e & l t ; / s t r i n g & g t ; & l t ; / k e y & g t ; & l t ; v a l u e & g t ; & l t ; i n t & g t ; 6 8 & l t ; / i n t & g t ; & l t ; / v a l u e & g t ; & l t ; / i t e m & g t ; & l t ; i t e m & g t ; & l t ; k e y & g t ; & l t ; s t r i n g & g t ; T a x   T y p e   C o d e & l t ; / s t r i n g & g t ; & l t ; / k e y & g t ; & l t ; v a l u e & g t ; & l t ; i n t & g t ; 1 2 3 & l t ; / i n t & g t ; & l t ; / v a l u e & g t ; & l t ; / i t e m & g t ; & l t ; i t e m & g t ; & l t ; k e y & g t ; & l t ; s t r i n g & g t ; T a x a b l e   A m o u n t & l t ; / s t r i n g & g t ; & l t ; / k e y & g t ; & l t ; v a l u e & g t ; & l t ; i n t & g t ; 1 3 6 & l t ; / i n t & g t ; & l t ; / v a l u e & g t ; & l t ; / i t e m & g t ; & l t ; i t e m & g t ; & l t ; k e y & g t ; & l t ; s t r i n g & g t ; T e m p   A m o u n t & l t ; / s t r i n g & g t ; & l t ; / k e y & g t ; & l t ; v a l u e & g t ; & l t ; i n t & g t ; 1 2 3 & l t ; / i n t & g t ; & l t ; / v a l u e & g t ; & l t ; / i t e m & g t ; & l t ; i t e m & g t ; & l t ; k e y & g t ; & l t ; s t r i n g & g t ; U n i o n   C o d e & l t ; / s t r i n g & g t ; & l t ; / k e y & g t ; & l t ; v a l u e & g t ; & l t ; i n t & g t ; 1 0 8 & l t ; / i n t & g t ; & l t ; / v a l u e & g t ; & l t ; / i t e m & g t ; & l t ; i t e m & g t ; & l t ; k e y & g t ; & l t ; s t r i n g & g t ; U s e r   I D & l t ; / s t r i n g & g t ; & l t ; / k e y & g t ; & l t ; v a l u e & g t ; & l t ; i n t & g t ; 8 0 & l t ; / i n t & g t ; & l t ; / v a l u e & g t ; & l t ; / i t e m & g t ; & l t ; i t e m & g t ; & l t ; k e y & g t ; & l t ; s t r i n g & g t ; V e n d o r   L e d g e r   E n t r y   N o . & l t ; / s t r i n g & g t ; & l t ; / k e y & g t ; & l t ; v a l u e & g t ; & l t ; i n t & g t ; 1 8 6 & l t ; / i n t & g t ; & l t ; / v a l u e & g t ; & l t ; / i t e m & g t ; & l t ; i t e m & g t ; & l t ; k e y & g t ; & l t ; s t r i n g & g t ; V e n d o r   L e d g e r   P o s t i n g & l t ; / s t r i n g & g t ; & l t ; / k e y & g t ; & l t ; v a l u e & g t ; & l t ; i n t & g t ; 1 7 4 & l t ; / i n t & g t ; & l t ; / v a l u e & g t ; & l t ; / i t e m & g t ; & l t ; i t e m & g t ; & l t ; k e y & g t ; & l t ; s t r i n g & g t ; W o r k   R e p o r t i n g   A u t h o r i t y   C o d e & l t ; / s t r i n g & g t ; & l t ; / k e y & g t ; & l t ; v a l u e & g t ; & l t ; i n t & g t ; 2 2 8 & l t ; / i n t & g t ; & l t ; / v a l u e & g t ; & l t ; / i t e m & g t ; & l t ; i t e m & g t ; & l t ; k e y & g t ; & l t ; s t r i n g & g t ; W o r k   T y p e   C o d e & l t ; / s t r i n g & g t ; & l t ; / k e y & g t ; & l t ; v a l u e & g t ; & l t ; i n t & g t ; 1 3 5 & l t ; / i n t & g t ; & l t ; / v a l u e & g t ; & l t ; / i t e m & g t ; & l t ; / C o l u m n W i d t h s & g t ; & l t ; C o l u m n D i s p l a y I n d e x & g t ; & l t ; i t e m & g t ; & l t ; k e y & g t ; & l t ; s t r i n g & g t ; A d j u s t e d   A m o u n t & l t ; / s t r i n g & g t ; & l t ; / k e y & g t ; & l t ; v a l u e & g t ; & l t ; i n t & g t ; 0 & l t ; / i n t & g t ; & l t ; / v a l u e & g t ; & l t ; / i t e m & g t ; & l t ; i t e m & g t ; & l t ; k e y & g t ; & l t ; s t r i n g & g t ; A m o u n t & l t ; / s t r i n g & g t ; & l t ; / k e y & g t ; & l t ; v a l u e & g t ; & l t ; i n t & g t ; 1 & l t ; / i n t & g t ; & l t ; / v a l u e & g t ; & l t ; / i t e m & g t ; & l t ; i t e m & g t ; & l t ; k e y & g t ; & l t ; s t r i n g & g t ; A m o u n t   o n   P a y   C h e c k & l t ; / s t r i n g & g t ; & l t ; / k e y & g t ; & l t ; v a l u e & g t ; & l t ; i n t & g t ; 2 & l t ; / i n t & g t ; & l t ; / v a l u e & g t ; & l t ; / i t e m & g t ; & l t ; i t e m & g t ; & l t ; k e y & g t ; & l t ; s t r i n g & g t ; A s s i g n m e n t   T y p e & l t ; / s t r i n g & g t ; & l t ; / k e y & g t ; & l t ; v a l u e & g t ; & l t ; i n t & g t ; 3 & l t ; / i n t & g t ; & l t ; / v a l u e & g t ; & l t ; / i t e m & g t ; & l t ; i t e m & g t ; & l t ; k e y & g t ; & l t ; s t r i n g & g t ; B u r d e n   A l l o c a t e d & l t ; / s t r i n g & g t ; & l t ; / k e y & g t ; & l t ; v a l u e & g t ; & l t ; i n t & g t ; 4 & l t ; / i n t & g t ; & l t ; / v a l u e & g t ; & l t ; / i t e m & g t ; & l t ; i t e m & g t ; & l t ; k e y & g t ; & l t ; s t r i n g & g t ; C a u s e   o f   I n a c t i v i t y   C o d e & l t ; / s t r i n g & g t ; & l t ; / k e y & g t ; & l t ; v a l u e & g t ; & l t ; i n t & g t ; 5 & l t ; / i n t & g t ; & l t ; / v a l u e & g t ; & l t ; / i t e m & g t ; & l t ; i t e m & g t ; & l t ; k e y & g t ; & l t ; s t r i n g & g t ; C h a r g e a b l e & l t ; / s t r i n g & g t ; & l t ; / k e y & g t ; & l t ; v a l u e & g t ; & l t ; i n t & g t ; 6 & l t ; / i n t & g t ; & l t ; / v a l u e & g t ; & l t ; / i t e m & g t ; & l t ; i t e m & g t ; & l t ; k e y & g t ; & l t ; s t r i n g & g t ; C h e c k   N o . & l t ; / s t r i n g & g t ; & l t ; / k e y & g t ; & l t ; v a l u e & g t ; & l t ; i n t & g t ; 7 & l t ; / i n t & g t ; & l t ; / v a l u e & g t ; & l t ; / i t e m & g t ; & l t ; i t e m & g t ; & l t ; k e y & g t ; & l t ; s t r i n g & g t ; C l a s s i f i c a t i o n   C o d e & l t ; / s t r i n g & g t ; & l t ; / k e y & g t ; & l t ; v a l u e & g t ; & l t ; i n t & g t ; 8 & l t ; / i n t & g t ; & l t ; / v a l u e & g t ; & l t ; / i t e m & g t ; & l t ; i t e m & g t ; & l t ; k e y & g t ; & l t ; s t r i n g & g t ; D a t e   W o r k e d & l t ; / s t r i n g & g t ; & l t ; / k e y & g t ; & l t ; v a l u e & g t ; & l t ; i n t & g t ; 9 & l t ; / i n t & g t ; & l t ; / v a l u e & g t ; & l t ; / i t e m & g t ; & l t ; i t e m & g t ; & l t ; k e y & g t ; & l t ; s t r i n g & g t ; D e s c r i p t i o n & l t ; / s t r i n g & g t ; & l t ; / k e y & g t ; & l t ; v a l u e & g t ; & l t ; i n t & g t ; 1 0 & l t ; / i n t & g t ; & l t ; / v a l u e & g t ; & l t ; / i t e m & g t ; & l t ; i t e m & g t ; & l t ; k e y & g t ; & l t ; s t r i n g & g t ; D i m e n s i o n   S e t   I D & l t ; / s t r i n g & g t ; & l t ; / k e y & g t ; & l t ; v a l u e & g t ; & l t ; i n t & g t ; 1 1 & l t ; / i n t & g t ; & l t ; / v a l u e & g t ; & l t ; / i t e m & g t ; & l t ; i t e m & g t ; & l t ; k e y & g t ; & l t ; s t r i n g & g t ; D o c u m e n t   N o . & l t ; / s t r i n g & g t ; & l t ; / k e y & g t ; & l t ; v a l u e & g t ; & l t ; i n t & g t ; 1 2 & l t ; / i n t & g t ; & l t ; / v a l u e & g t ; & l t ; / i t e m & g t ; & l t ; i t e m & g t ; & l t ; k e y & g t ; & l t ; s t r i n g & g t ; D o c u m e n t   T y p e & l t ; / s t r i n g & g t ; & l t ; / k e y & g t ; & l t ; v a l u e & g t ; & l t ; i n t & g t ; 1 3 & l t ; / i n t & g t ; & l t ; / v a l u e & g t ; & l t ; / i t e m & g t ; & l t ; i t e m & g t ; & l t ; k e y & g t ; & l t ; s t r i n g & g t ; E a r n e d   P a y   C y c l e   C o d e & l t ; / s t r i n g & g t ; & l t ; / k e y & g t ; & l t ; v a l u e & g t ; & l t ; i n t & g t ; 1 4 & l t ; / i n t & g t ; & l t ; / v a l u e & g t ; & l t ; / i t e m & g t ; & l t ; i t e m & g t ; & l t ; k e y & g t ; & l t ; s t r i n g & g t ; E a r n e d   P a y   C y c l e   P e r i o d & l t ; / s t r i n g & g t ; & l t ; / k e y & g t ; & l t ; v a l u e & g t ; & l t ; i n t & g t ; 1 5 & l t ; / i n t & g t ; & l t ; / v a l u e & g t ; & l t ; / i t e m & g t ; & l t ; i t e m & g t ; & l t ; k e y & g t ; & l t ; s t r i n g & g t ; E a r n e d   P a y   C y c l e   T e r m & l t ; / s t r i n g & g t ; & l t ; / k e y & g t ; & l t ; v a l u e & g t ; & l t ; i n t & g t ; 1 6 & l t ; / i n t & g t ; & l t ; / v a l u e & g t ; & l t ; / i t e m & g t ; & l t ; i t e m & g t ; & l t ; k e y & g t ; & l t ; s t r i n g & g t ; E a r n e d   P e r i o d   E n d   D a t e & l t ; / s t r i n g & g t ; & l t ; / k e y & g t ; & l t ; v a l u e & g t ; & l t ; i n t & g t ; 1 7 & l t ; / i n t & g t ; & l t ; / v a l u e & g t ; & l t ; / i t e m & g t ; & l t ; i t e m & g t ; & l t ; k e y & g t ; & l t ; s t r i n g & g t ; E a r n e d   P e r i o d   S t a r t   D a t e & l t ; / s t r i n g & g t ; & l t ; / k e y & g t ; & l t ; v a l u e & g t ; & l t ; i n t & g t ; 1 8 & l t ; / i n t & g t ; & l t ; / v a l u e & g t ; & l t ; / i t e m & g t ; & l t ; i t e m & g t ; & l t ; k e y & g t ; & l t ; s t r i n g & g t ; E m p l o y e e   N o . & l t ; / s t r i n g & g t ; & l t ; / k e y & g t ; & l t ; v a l u e & g t ; & l t ; i n t & g t ; 1 9 & l t ; / i n t & g t ; & l t ; / v a l u e & g t ; & l t ; / i t e m & g t ; & l t ; i t e m & g t ; & l t ; k e y & g t ; & l t ; s t r i n g & g t ; E m p l o y e r   N o . & l t ; / s t r i n g & g t ; & l t ; / k e y & g t ; & l t ; v a l u e & g t ; & l t ; i n t & g t ; 2 0 & l t ; / i n t & g t ; & l t ; / v a l u e & g t ; & l t ; / i t e m & g t ; & l t ; i t e m & g t ; & l t ; k e y & g t ; & l t ; s t r i n g & g t ; E n t r y   D a t e & l t ; / s t r i n g & g t ; & l t ; / k e y & g t ; & l t ; v a l u e & g t ; & l t ; i n t & g t ; 2 1 & l t ; / i n t & g t ; & l t ; / v a l u e & g t ; & l t ; / i t e m & g t ; & l t ; i t e m & g t ; & l t ; k e y & g t ; & l t ; s t r i n g & g t ; E n t r y   N o . & l t ; / s t r i n g & g t ; & l t ; / k e y & g t ; & l t ; v a l u e & g t ; & l t ; i n t & g t ; 2 2 & l t ; / i n t & g t ; & l t ; / v a l u e & g t ; & l t ; / i t e m & g t ; & l t ; i t e m & g t ; & l t ; k e y & g t ; & l t ; s t r i n g & g t ; F u n d i n g   C o d e & l t ; / s t r i n g & g t ; & l t ; / k e y & g t ; & l t ; v a l u e & g t ; & l t ; i n t & g t ; 2 3 & l t ; / i n t & g t ; & l t ; / v a l u e & g t ; & l t ; / i t e m & g t ; & l t ; i t e m & g t ; & l t ; k e y & g t ; & l t ; s t r i n g & g t ; G / L   P o s t   T y p e & l t ; / s t r i n g & g t ; & l t ; / k e y & g t ; & l t ; v a l u e & g t ; & l t ; i n t & g t ; 2 4 & l t ; / i n t & g t ; & l t ; / v a l u e & g t ; & l t ; / i t e m & g t ; & l t ; i t e m & g t ; & l t ; k e y & g t ; & l t ; s t r i n g & g t ; G l o b a l   D i m e n s i o n   3   C o d e & l t ; / s t r i n g & g t ; & l t ; / k e y & g t ; & l t ; v a l u e & g t ; & l t ; i n t & g t ; 2 5 & l t ; / i n t & g t ; & l t ; / v a l u e & g t ; & l t ; / i t e m & g t ; & l t ; i t e m & g t ; & l t ; k e y & g t ; & l t ; s t r i n g & g t ; G l o b a l   D i m e n s i o n   4   C o d e & l t ; / s t r i n g & g t ; & l t ; / k e y & g t ; & l t ; v a l u e & g t ; & l t ; i n t & g t ; 2 6 & l t ; / i n t & g t ; & l t ; / v a l u e & g t ; & l t ; / i t e m & g t ; & l t ; i t e m & g t ; & l t ; k e y & g t ; & l t ; s t r i n g & g t ; G l o b a l   D i m e n s i o n   5   C o d e & l t ; / s t r i n g & g t ; & l t ; / k e y & g t ; & l t ; v a l u e & g t ; & l t ; i n t & g t ; 2 7 & l t ; / i n t & g t ; & l t ; / v a l u e & g t ; & l t ; / i t e m & g t ; & l t ; i t e m & g t ; & l t ; k e y & g t ; & l t ; s t r i n g & g t ; G l o b a l   D i m e n s i o n   6   C o d e & l t ; / s t r i n g & g t ; & l t ; / k e y & g t ; & l t ; v a l u e & g t ; & l t ; i n t & g t ; 2 8 & l t ; / i n t & g t ; & l t ; / v a l u e & g t ; & l t ; / i t e m & g t ; & l t ; i t e m & g t ; & l t ; k e y & g t ; & l t ; s t r i n g & g t ; G l o b a l   D i m e n s i o n   7   C o d e & l t ; / s t r i n g & g t ; & l t ; / k e y & g t ; & l t ; v a l u e & g t ; & l t ; i n t & g t ; 2 9 & l t ; / i n t & g t ; & l t ; / v a l u e & g t ; & l t ; / i t e m & g t ; & l t ; i t e m & g t ; & l t ; k e y & g t ; & l t ; s t r i n g & g t ; G l o b a l   D i m e n s i o n   8   C o d e & l t ; / s t r i n g & g t ; & l t ; / k e y & g t ; & l t ; v a l u e & g t ; & l t ; i n t & g t ; 3 0 & l t ; / i n t & g t ; & l t ; / v a l u e & g t ; & l t ; / i t e m & g t ; & l t ; i t e m & g t ; & l t ; k e y & g t ; & l t ; s t r i n g & g t ; H R   J o b   C o d e & l t ; / s t r i n g & g t ; & l t ; / k e y & g t ; & l t ; v a l u e & g t ; & l t ; i n t & g t ; 3 1 & l t ; / i n t & g t ; & l t ; / v a l u e & g t ; & l t ; / i t e m & g t ; & l t ; i t e m & g t ; & l t ; k e y & g t ; & l t ; s t r i n g & g t ; H R   P o s i t i o n   C o d e & l t ; / s t r i n g & g t ; & l t ; / k e y & g t ; & l t ; v a l u e & g t ; & l t ; i n t & g t ; 3 2 & l t ; / i n t & g t ; & l t ; / v a l u e & g t ; & l t ; / i t e m & g t ; & l t ; i t e m & g t ; & l t ; k e y & g t ; & l t ; s t r i n g & g t ; H R   P o s i t i o n   L e d g e r   E n t r y   N o . & l t ; / s t r i n g & g t ; & l t ; / k e y & g t ; & l t ; v a l u e & g t ; & l t ; i n t & g t ; 3 3 & l t ; / i n t & g t ; & l t ; / v a l u e & g t ; & l t ; / i t e m & g t ; & l t ; i t e m & g t ; & l t ; k e y & g t ; & l t ; s t r i n g & g t ; H R   R e q u e s t   N o . & l t ; / s t r i n g & g t ; & l t ; / k e y & g t ; & l t ; v a l u e & g t ; & l t ; i n t & g t ; 3 4 & l t ; / i n t & g t ; & l t ; / v a l u e & g t ; & l t ; / i t e m & g t ; & l t ; i t e m & g t ; & l t ; k e y & g t ; & l t ; s t r i n g & g t ; I n s u r a b l e   H o u r s & l t ; / s t r i n g & g t ; & l t ; / k e y & g t ; & l t ; v a l u e & g t ; & l t ; i n t & g t ; 3 5 & l t ; / i n t & g t ; & l t ; / v a l u e & g t ; & l t ; / i t e m & g t ; & l t ; i t e m & g t ; & l t ; k e y & g t ; & l t ; s t r i n g & g t ; J o b   N o . & l t ; / s t r i n g & g t ; & l t ; / k e y & g t ; & l t ; v a l u e & g t ; & l t ; i n t & g t ; 3 6 & l t ; / i n t & g t ; & l t ; / v a l u e & g t ; & l t ; / i t e m & g t ; & l t ; i t e m & g t ; & l t ; k e y & g t ; & l t ; s t r i n g & g t ; J o b   T a s k   N o . & l t ; / s t r i n g & g t ; & l t ; / k e y & g t ; & l t ; v a l u e & g t ; & l t ; i n t & g t ; 3 7 & l t ; / i n t & g t ; & l t ; / v a l u e & g t ; & l t ; / i t e m & g t ; & l t ; i t e m & g t ; & l t ; k e y & g t ; & l t ; s t r i n g & g t ; J o u r n a l   B a t c h   N a m e & l t ; / s t r i n g & g t ; & l t ; / k e y & g t ; & l t ; v a l u e & g t ; & l t ; i n t & g t ; 3 8 & l t ; / i n t & g t ; & l t ; / v a l u e & g t ; & l t ; / i t e m & g t ; & l t ; i t e m & g t ; & l t ; k e y & g t ; & l t ; s t r i n g & g t ; L e d g e r   P o s t i n g   D a t e & l t ; / s t r i n g & g t ; & l t ; / k e y & g t ; & l t ; v a l u e & g t ; & l t ; i n t & g t ; 3 9 & l t ; / i n t & g t ; & l t ; / v a l u e & g t ; & l t ; / i t e m & g t ; & l t ; i t e m & g t ; & l t ; k e y & g t ; & l t ; s t r i n g & g t ; L o c a l i t y & l t ; / s t r i n g & g t ; & l t ; / k e y & g t ; & l t ; v a l u e & g t ; & l t ; i n t & g t ; 4 0 & l t ; / i n t & g t ; & l t ; / v a l u e & g t ; & l t ; / i t e m & g t ; & l t ; i t e m & g t ; & l t ; k e y & g t ; & l t ; s t r i n g & g t ; P a y   C y c l e   C o d e & l t ; / s t r i n g & g t ; & l t ; / k e y & g t ; & l t ; v a l u e & g t ; & l t ; i n t & g t ; 4 1 & l t ; / i n t & g t ; & l t ; / v a l u e & g t ; & l t ; / i t e m & g t ; & l t ; i t e m & g t ; & l t ; k e y & g t ; & l t ; s t r i n g & g t ; P a y   C y c l e   P e r i o d & l t ; / s t r i n g & g t ; & l t ; / k e y & g t ; & l t ; v a l u e & g t ; & l t ; i n t & g t ; 4 2 & l t ; / i n t & g t ; & l t ; / v a l u e & g t ; & l t ; / i t e m & g t ; & l t ; i t e m & g t ; & l t ; k e y & g t ; & l t ; s t r i n g & g t ; P a y   C y c l e   T e r m & l t ; / s t r i n g & g t ; & l t ; / k e y & g t ; & l t ; v a l u e & g t ; & l t ; i n t & g t ; 4 3 & l t ; / i n t & g t ; & l t ; / v a l u e & g t ; & l t ; / i t e m & g t ; & l t ; i t e m & g t ; & l t ; k e y & g t ; & l t ; s t r i n g & g t ; P a y   D a t e & l t ; / s t r i n g & g t ; & l t ; / k e y & g t ; & l t ; v a l u e & g t ; & l t ; i n t & g t ; 4 4 & l t ; / i n t & g t ; & l t ; / v a l u e & g t ; & l t ; / i t e m & g t ; & l t ; i t e m & g t ; & l t ; k e y & g t ; & l t ; s t r i n g & g t ; P a y   P e r i o d   E n d   D a t e & l t ; / s t r i n g & g t ; & l t ; / k e y & g t ; & l t ; v a l u e & g t ; & l t ; i n t & g t ; 4 5 & l t ; / i n t & g t ; & l t ; / v a l u e & g t ; & l t ; / i t e m & g t ; & l t ; i t e m & g t ; & l t ; k e y & g t ; & l t ; s t r i n g & g t ; P a y   P e r i o d   S t a r t   D a t e & l t ; / s t r i n g & g t ; & l t ; / k e y & g t ; & l t ; v a l u e & g t ; & l t ; i n t & g t ; 4 6 & l t ; / i n t & g t ; & l t ; / v a l u e & g t ; & l t ; / i t e m & g t ; & l t ; i t e m & g t ; & l t ; k e y & g t ; & l t ; s t r i n g & g t ; P a y r o l l   C o n t r o l   C o d e & l t ; / s t r i n g & g t ; & l t ; / k e y & g t ; & l t ; v a l u e & g t ; & l t ; i n t & g t ; 4 7 & l t ; / i n t & g t ; & l t ; / v a l u e & g t ; & l t ; / i t e m & g t ; & l t ; i t e m & g t ; & l t ; k e y & g t ; & l t ; s t r i n g & g t ; P a y r o l l   C o n t r o l   N a m e & l t ; / s t r i n g & g t ; & l t ; / k e y & g t ; & l t ; v a l u e & g t ; & l t ; i n t & g t ; 4 8 & l t ; / i n t & g t ; & l t ; / v a l u e & g t ; & l t ; / i t e m & g t ; & l t ; i t e m & g t ; & l t ; k e y & g t ; & l t ; s t r i n g & g t ; P a y r o l l   C o n t r o l   T y p e & l t ; / s t r i n g & g t ; & l t ; / k e y & g t ; & l t ; v a l u e & g t ; & l t ; i n t & g t ; 4 9 & l t ; / i n t & g t ; & l t ; / v a l u e & g t ; & l t ; / i t e m & g t ; & l t ; i t e m & g t ; & l t ; k e y & g t ; & l t ; s t r i n g & g t ; P a y r o l l   P o s t i n g   G r o u p & l t ; / s t r i n g & g t ; & l t ; / k e y & g t ; & l t ; v a l u e & g t ; & l t ; i n t & g t ; 5 0 & l t ; / i n t & g t ; & l t ; / v a l u e & g t ; & l t ; / i t e m & g t ; & l t ; i t e m & g t ; & l t ; k e y & g t ; & l t ; s t r i n g & g t ; P o s t i n g   D a t e & l t ; / s t r i n g & g t ; & l t ; / k e y & g t ; & l t ; v a l u e & g t ; & l t ; i n t & g t ; 5 1 & l t ; / i n t & g t ; & l t ; / v a l u e & g t ; & l t ; / i t e m & g t ; & l t ; i t e m & g t ; & l t ; k e y & g t ; & l t ; s t r i n g & g t ; R e a s o n   C o d e & l t ; / s t r i n g & g t ; & l t ; / k e y & g t ; & l t ; v a l u e & g t ; & l t ; i n t & g t ; 5 2 & l t ; / i n t & g t ; & l t ; / v a l u e & g t ; & l t ; / i t e m & g t ; & l t ; i t e m & g t ; & l t ; k e y & g t ; & l t ; s t r i n g & g t ; R e g i o n   C o d e & l t ; / s t r i n g & g t ; & l t ; / k e y & g t ; & l t ; v a l u e & g t ; & l t ; i n t & g t ; 5 3 & l t ; / i n t & g t ; & l t ; / v a l u e & g t ; & l t ; / i t e m & g t ; & l t ; i t e m & g t ; & l t ; k e y & g t ; & l t ; s t r i n g & g t ; R e g u l a r   P a y & l t ; / s t r i n g & g t ; & l t ; / k e y & g t ; & l t ; v a l u e & g t ; & l t ; i n t & g t ; 5 4 & l t ; / i n t & g t ; & l t ; / v a l u e & g t ; & l t ; / i t e m & g t ; & l t ; i t e m & g t ; & l t ; k e y & g t ; & l t ; s t r i n g & g t ; R e p o r t i n g   A u t h o r i t y   C o d e & l t ; / s t r i n g & g t ; & l t ; / k e y & g t ; & l t ; v a l u e & g t ; & l t ; i n t & g t ; 5 5 & l t ; / i n t & g t ; & l t ; / v a l u e & g t ; & l t ; / i t e m & g t ; & l t ; i t e m & g t ; & l t ; k e y & g t ; & l t ; s t r i n g & g t ; R e p o r t i n g   A u t h o r i t y   T y p e & l t ; / s t r i n g & g t ; & l t ; / k e y & g t ; & l t ; v a l u e & g t ; & l t ; i n t & g t ; 5 6 & l t ; / i n t & g t ; & l t ; / v a l u e & g t ; & l t ; / i t e m & g t ; & l t ; i t e m & g t ; & l t ; k e y & g t ; & l t ; s t r i n g & g t ; R e s o u r c e   N o . & l t ; / s t r i n g & g t ; & l t ; / k e y & g t ; & l t ; v a l u e & g t ; & l t ; i n t & g t ; 5 7 & l t ; / i n t & g t ; & l t ; / v a l u e & g t ; & l t ; / i t e m & g t ; & l t ; i t e m & g t ; & l t ; k e y & g t ; & l t ; s t r i n g & g t ; R O E   R e f .   N o . & l t ; / s t r i n g & g t ; & l t ; / k e y & g t ; & l t ; v a l u e & g t ; & l t ; i n t & g t ; 5 8 & l t ; / i n t & g t ; & l t ; / v a l u e & g t ; & l t ; / i t e m & g t ; & l t ; i t e m & g t ; & l t ; k e y & g t ; & l t ; s t r i n g & g t ; S o u r c e   C o d e & l t ; / s t r i n g & g t ; & l t ; / k e y & g t ; & l t ; v a l u e & g t ; & l t ; i n t & g t ; 5 9 & l t ; / i n t & g t ; & l t ; / v a l u e & g t ; & l t ; / i t e m & g t ; & l t ; i t e m & g t ; & l t ; k e y & g t ; & l t ; s t r i n g & g t ; S t a t e & l t ; / s t r i n g & g t ; & l t ; / k e y & g t ; & l t ; v a l u e & g t ; & l t ; i n t & g t ; 6 0 & l t ; / i n t & g t ; & l t ; / v a l u e & g t ; & l t ; / i t e m & g t ; & l t ; i t e m & g t ; & l t ; k e y & g t ; & l t ; s t r i n g & g t ; T a x   T y p e   C o d e & l t ; / s t r i n g & g t ; & l t ; / k e y & g t ; & l t ; v a l u e & g t ; & l t ; i n t & g t ; 6 1 & l t ; / i n t & g t ; & l t ; / v a l u e & g t ; & l t ; / i t e m & g t ; & l t ; i t e m & g t ; & l t ; k e y & g t ; & l t ; s t r i n g & g t ; T a x a b l e   A m o u n t & l t ; / s t r i n g & g t ; & l t ; / k e y & g t ; & l t ; v a l u e & g t ; & l t ; i n t & g t ; 6 2 & l t ; / i n t & g t ; & l t ; / v a l u e & g t ; & l t ; / i t e m & g t ; & l t ; i t e m & g t ; & l t ; k e y & g t ; & l t ; s t r i n g & g t ; T e m p   A m o u n t & l t ; / s t r i n g & g t ; & l t ; / k e y & g t ; & l t ; v a l u e & g t ; & l t ; i n t & g t ; 6 3 & l t ; / i n t & g t ; & l t ; / v a l u e & g t ; & l t ; / i t e m & g t ; & l t ; i t e m & g t ; & l t ; k e y & g t ; & l t ; s t r i n g & g t ; U n i o n   C o d e & l t ; / s t r i n g & g t ; & l t ; / k e y & g t ; & l t ; v a l u e & g t ; & l t ; i n t & g t ; 6 4 & l t ; / i n t & g t ; & l t ; / v a l u e & g t ; & l t ; / i t e m & g t ; & l t ; i t e m & g t ; & l t ; k e y & g t ; & l t ; s t r i n g & g t ; U s e r   I D & l t ; / s t r i n g & g t ; & l t ; / k e y & g t ; & l t ; v a l u e & g t ; & l t ; i n t & g t ; 6 5 & l t ; / i n t & g t ; & l t ; / v a l u e & g t ; & l t ; / i t e m & g t ; & l t ; i t e m & g t ; & l t ; k e y & g t ; & l t ; s t r i n g & g t ; V e n d o r   L e d g e r   E n t r y   N o . & l t ; / s t r i n g & g t ; & l t ; / k e y & g t ; & l t ; v a l u e & g t ; & l t ; i n t & g t ; 6 6 & l t ; / i n t & g t ; & l t ; / v a l u e & g t ; & l t ; / i t e m & g t ; & l t ; i t e m & g t ; & l t ; k e y & g t ; & l t ; s t r i n g & g t ; V e n d o r   L e d g e r   P o s t i n g & l t ; / s t r i n g & g t ; & l t ; / k e y & g t ; & l t ; v a l u e & g t ; & l t ; i n t & g t ; 6 7 & l t ; / i n t & g t ; & l t ; / v a l u e & g t ; & l t ; / i t e m & g t ; & l t ; i t e m & g t ; & l t ; k e y & g t ; & l t ; s t r i n g & g t ; W o r k   R e p o r t i n g   A u t h o r i t y   C o d e & l t ; / s t r i n g & g t ; & l t ; / k e y & g t ; & l t ; v a l u e & g t ; & l t ; i n t & g t ; 6 8 & l t ; / i n t & g t ; & l t ; / v a l u e & g t ; & l t ; / i t e m & g t ; & l t ; i t e m & g t ; & l t ; k e y & g t ; & l t ; s t r i n g & g t ; W o r k   T y p e   C o d e & l t ; / s t r i n g & g t ; & l t ; / k e y & g t ; & l t ; v a l u e & g t ; & l t ; i n t & g t ; 6 9 & l t ; / i n t & g t ; & l t ; / v a l u e & g t ; & l t ; / i t e m & g t ; & l t ; / C o l u m n D i s p l a y I n d e x & g t ; & l t ; C o l u m n F r o z e n 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c 3 6 9 9 e f a - 9 4 c 5 - 4 8 1 d - b d a 1 - f c f b d 0 d c 7 7 7 4 " > < C u s t o m C o n t e n t > < ! [ C D A T A [ < ? x m l   v e r s i o n = " 1 . 0 "   e n c o d i n g = " u t f - 1 6 " ? > < S e t t i n g s > < C a l c u l a t e d F i e l d s > < i t e m > < M e a s u r e N a m e > E a r n e d   A m o u n t < / M e a s u r e N a m e > < D i s p l a y N a m e > E a r n e d   A m o u n t < / D i s p l a y N a m e > < V i s i b l e > F a l s e < / V i s i b l e > < / i t e m > < i t e m > < M e a s u r e N a m e > C P P   A m o u n t < / M e a s u r e N a m e > < D i s p l a y N a m e > C P P   A m o u n t 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42680911-C408-421E-97B1-F7672F88EF11}">
  <ds:schemaRefs/>
</ds:datastoreItem>
</file>

<file path=customXml/itemProps10.xml><?xml version="1.0" encoding="utf-8"?>
<ds:datastoreItem xmlns:ds="http://schemas.openxmlformats.org/officeDocument/2006/customXml" ds:itemID="{16A1E7DA-CE59-45F8-8690-D7F4A8249D8C}">
  <ds:schemaRefs/>
</ds:datastoreItem>
</file>

<file path=customXml/itemProps11.xml><?xml version="1.0" encoding="utf-8"?>
<ds:datastoreItem xmlns:ds="http://schemas.openxmlformats.org/officeDocument/2006/customXml" ds:itemID="{62C6CBF3-18BD-408D-853B-7F95ACB467D7}">
  <ds:schemaRefs/>
</ds:datastoreItem>
</file>

<file path=customXml/itemProps12.xml><?xml version="1.0" encoding="utf-8"?>
<ds:datastoreItem xmlns:ds="http://schemas.openxmlformats.org/officeDocument/2006/customXml" ds:itemID="{175D9DF8-1FA3-4F8A-AA5F-5C262C8C7882}">
  <ds:schemaRefs/>
</ds:datastoreItem>
</file>

<file path=customXml/itemProps13.xml><?xml version="1.0" encoding="utf-8"?>
<ds:datastoreItem xmlns:ds="http://schemas.openxmlformats.org/officeDocument/2006/customXml" ds:itemID="{8F58A604-D2E2-47E2-B8E0-36A4F65EC0CD}">
  <ds:schemaRefs/>
</ds:datastoreItem>
</file>

<file path=customXml/itemProps2.xml><?xml version="1.0" encoding="utf-8"?>
<ds:datastoreItem xmlns:ds="http://schemas.openxmlformats.org/officeDocument/2006/customXml" ds:itemID="{41124780-0EB3-45F4-B7DE-39A91EA6AAE1}">
  <ds:schemaRefs/>
</ds:datastoreItem>
</file>

<file path=customXml/itemProps3.xml><?xml version="1.0" encoding="utf-8"?>
<ds:datastoreItem xmlns:ds="http://schemas.openxmlformats.org/officeDocument/2006/customXml" ds:itemID="{45A76232-A70F-4036-8769-8251E7FF0A0D}">
  <ds:schemaRefs/>
</ds:datastoreItem>
</file>

<file path=customXml/itemProps4.xml><?xml version="1.0" encoding="utf-8"?>
<ds:datastoreItem xmlns:ds="http://schemas.openxmlformats.org/officeDocument/2006/customXml" ds:itemID="{2728472C-48C5-4929-B425-B987B6258144}">
  <ds:schemaRefs/>
</ds:datastoreItem>
</file>

<file path=customXml/itemProps5.xml><?xml version="1.0" encoding="utf-8"?>
<ds:datastoreItem xmlns:ds="http://schemas.openxmlformats.org/officeDocument/2006/customXml" ds:itemID="{7676675B-CE62-4CC7-A65C-D7B0CC4B6781}">
  <ds:schemaRefs/>
</ds:datastoreItem>
</file>

<file path=customXml/itemProps6.xml><?xml version="1.0" encoding="utf-8"?>
<ds:datastoreItem xmlns:ds="http://schemas.openxmlformats.org/officeDocument/2006/customXml" ds:itemID="{5DDB57D8-621A-45C9-A00F-CC3236E68AAC}">
  <ds:schemaRefs/>
</ds:datastoreItem>
</file>

<file path=customXml/itemProps7.xml><?xml version="1.0" encoding="utf-8"?>
<ds:datastoreItem xmlns:ds="http://schemas.openxmlformats.org/officeDocument/2006/customXml" ds:itemID="{9DD330CA-7229-4E53-AAA2-B5907FB0C1B2}">
  <ds:schemaRefs/>
</ds:datastoreItem>
</file>

<file path=customXml/itemProps8.xml><?xml version="1.0" encoding="utf-8"?>
<ds:datastoreItem xmlns:ds="http://schemas.openxmlformats.org/officeDocument/2006/customXml" ds:itemID="{613C3DA2-6D1F-42DE-84B5-03641A96575B}">
  <ds:schemaRefs/>
</ds:datastoreItem>
</file>

<file path=customXml/itemProps9.xml><?xml version="1.0" encoding="utf-8"?>
<ds:datastoreItem xmlns:ds="http://schemas.openxmlformats.org/officeDocument/2006/customXml" ds:itemID="{A9B5F091-013D-4559-AB23-63788DC33B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Options</vt:lpstr>
      <vt:lpstr>CPP Report</vt:lpstr>
      <vt:lpstr>EI Report</vt:lpstr>
      <vt:lpstr>Payroll Codes</vt:lpstr>
      <vt:lpstr>Readme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Kaptein</dc:creator>
  <cp:lastModifiedBy>Michael Kaptein</cp:lastModifiedBy>
  <dcterms:created xsi:type="dcterms:W3CDTF">2017-11-27T20:20:39Z</dcterms:created>
  <dcterms:modified xsi:type="dcterms:W3CDTF">2018-12-18T15:35:43Z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true</vt:bool>
  </property>
  <property fmtid="{D5CDD505-2E9C-101B-9397-08002B2CF9AE}" pid="3" name="Jet Reports Function Literals">
    <vt:lpwstr>,	;	,	{	}	[@[{0}]]	1033</vt:lpwstr>
  </property>
</Properties>
</file>